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MELL\Personal\Linkedin\7 Modelado de procesos\"/>
    </mc:Choice>
  </mc:AlternateContent>
  <xr:revisionPtr revIDLastSave="0" documentId="13_ncr:1_{8C78C7C0-EC21-40ED-9E7F-D23D65AFD803}" xr6:coauthVersionLast="47" xr6:coauthVersionMax="47" xr10:uidLastSave="{00000000-0000-0000-0000-000000000000}"/>
  <bookViews>
    <workbookView xWindow="-120" yWindow="-120" windowWidth="20730" windowHeight="11160" xr2:uid="{3FBB251C-01D4-4229-8CDC-932CFAEDF163}"/>
  </bookViews>
  <sheets>
    <sheet name="Instrucciones" sheetId="10" r:id="rId1"/>
    <sheet name="Prueba escalón" sheetId="7" r:id="rId2"/>
    <sheet name="Met.1" sheetId="4" r:id="rId3"/>
    <sheet name="Met.2" sheetId="8" r:id="rId4"/>
    <sheet name="Met.3-Opt." sheetId="3" r:id="rId5"/>
    <sheet name="Datos vs Modelo" sheetId="9" r:id="rId6"/>
    <sheet name="Referencias" sheetId="5" r:id="rId7"/>
  </sheets>
  <definedNames>
    <definedName name="_xlnm.Print_Area" localSheetId="2">Met.1!$A$1:$J$30</definedName>
    <definedName name="_xlnm.Print_Area" localSheetId="3">Met.2!$A$1:$J$32</definedName>
    <definedName name="solver_adj" localSheetId="5" hidden="1">'Datos vs Modelo'!$E$10:$E$12</definedName>
    <definedName name="solver_adj" localSheetId="2" hidden="1">Met.1!#REF!</definedName>
    <definedName name="solver_adj" localSheetId="3" hidden="1">Met.2!#REF!</definedName>
    <definedName name="solver_adj" localSheetId="4" hidden="1">'Met.3-Opt.'!$E$10:$E$12</definedName>
    <definedName name="solver_adj" localSheetId="1" hidden="1">'Prueba escalón'!#REF!</definedName>
    <definedName name="solver_cvg" localSheetId="5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5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5" hidden="1">'Datos vs Modelo'!$H$10</definedName>
    <definedName name="solver_opt" localSheetId="2" hidden="1">Met.1!#REF!</definedName>
    <definedName name="solver_opt" localSheetId="3" hidden="1">Met.2!#REF!</definedName>
    <definedName name="solver_opt" localSheetId="4" hidden="1">'Met.3-Opt.'!$H$10</definedName>
    <definedName name="solver_opt" localSheetId="1" hidden="1">'Prueba escalón'!#REF!</definedName>
    <definedName name="solver_pre" localSheetId="5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5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yp" localSheetId="5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5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8" l="1"/>
  <c r="C27" i="4"/>
  <c r="F21" i="9"/>
  <c r="F22" i="9"/>
  <c r="E22" i="9" s="1"/>
  <c r="G22" i="9" s="1"/>
  <c r="F23" i="9"/>
  <c r="F24" i="9"/>
  <c r="E24" i="9" s="1"/>
  <c r="F25" i="9"/>
  <c r="E25" i="9" s="1"/>
  <c r="F26" i="9"/>
  <c r="E26" i="9" s="1"/>
  <c r="G26" i="9" s="1"/>
  <c r="F27" i="9"/>
  <c r="E27" i="9" s="1"/>
  <c r="F28" i="9"/>
  <c r="E28" i="9" s="1"/>
  <c r="F29" i="9"/>
  <c r="E29" i="9" s="1"/>
  <c r="F30" i="9"/>
  <c r="E30" i="9" s="1"/>
  <c r="G30" i="9" s="1"/>
  <c r="F31" i="9"/>
  <c r="E31" i="9" s="1"/>
  <c r="F32" i="9"/>
  <c r="E32" i="9" s="1"/>
  <c r="F33" i="9"/>
  <c r="E33" i="9" s="1"/>
  <c r="G33" i="9" s="1"/>
  <c r="F34" i="9"/>
  <c r="E34" i="9" s="1"/>
  <c r="G34" i="9" s="1"/>
  <c r="F35" i="9"/>
  <c r="E35" i="9" s="1"/>
  <c r="G35" i="9" s="1"/>
  <c r="F36" i="9"/>
  <c r="E36" i="9" s="1"/>
  <c r="F37" i="9"/>
  <c r="E37" i="9" s="1"/>
  <c r="G37" i="9" s="1"/>
  <c r="F38" i="9"/>
  <c r="E38" i="9" s="1"/>
  <c r="G38" i="9" s="1"/>
  <c r="F39" i="9"/>
  <c r="E39" i="9" s="1"/>
  <c r="G39" i="9" s="1"/>
  <c r="F40" i="9"/>
  <c r="E40" i="9" s="1"/>
  <c r="F41" i="9"/>
  <c r="E41" i="9" s="1"/>
  <c r="G41" i="9" s="1"/>
  <c r="F42" i="9"/>
  <c r="E42" i="9" s="1"/>
  <c r="G42" i="9" s="1"/>
  <c r="F43" i="9"/>
  <c r="E43" i="9" s="1"/>
  <c r="G43" i="9" s="1"/>
  <c r="F44" i="9"/>
  <c r="E44" i="9" s="1"/>
  <c r="F45" i="9"/>
  <c r="E45" i="9" s="1"/>
  <c r="G45" i="9" s="1"/>
  <c r="F46" i="9"/>
  <c r="E46" i="9" s="1"/>
  <c r="G46" i="9" s="1"/>
  <c r="F47" i="9"/>
  <c r="E47" i="9" s="1"/>
  <c r="G47" i="9" s="1"/>
  <c r="F48" i="9"/>
  <c r="E48" i="9" s="1"/>
  <c r="F49" i="9"/>
  <c r="E49" i="9" s="1"/>
  <c r="G49" i="9" s="1"/>
  <c r="F50" i="9"/>
  <c r="E50" i="9" s="1"/>
  <c r="G50" i="9" s="1"/>
  <c r="F51" i="9"/>
  <c r="E51" i="9" s="1"/>
  <c r="G51" i="9" s="1"/>
  <c r="F52" i="9"/>
  <c r="E52" i="9" s="1"/>
  <c r="F53" i="9"/>
  <c r="E53" i="9" s="1"/>
  <c r="G53" i="9" s="1"/>
  <c r="F54" i="9"/>
  <c r="E54" i="9" s="1"/>
  <c r="G54" i="9" s="1"/>
  <c r="F55" i="9"/>
  <c r="E55" i="9" s="1"/>
  <c r="G55" i="9" s="1"/>
  <c r="F56" i="9"/>
  <c r="E56" i="9" s="1"/>
  <c r="F57" i="9"/>
  <c r="E57" i="9" s="1"/>
  <c r="G57" i="9" s="1"/>
  <c r="F58" i="9"/>
  <c r="E58" i="9" s="1"/>
  <c r="G58" i="9" s="1"/>
  <c r="F59" i="9"/>
  <c r="E59" i="9" s="1"/>
  <c r="G59" i="9" s="1"/>
  <c r="F60" i="9"/>
  <c r="E60" i="9" s="1"/>
  <c r="F61" i="9"/>
  <c r="E61" i="9" s="1"/>
  <c r="G61" i="9" s="1"/>
  <c r="F62" i="9"/>
  <c r="E62" i="9" s="1"/>
  <c r="G62" i="9" s="1"/>
  <c r="F63" i="9"/>
  <c r="E63" i="9" s="1"/>
  <c r="G63" i="9" s="1"/>
  <c r="F64" i="9"/>
  <c r="E64" i="9" s="1"/>
  <c r="F65" i="9"/>
  <c r="E65" i="9" s="1"/>
  <c r="G65" i="9" s="1"/>
  <c r="F66" i="9"/>
  <c r="E66" i="9" s="1"/>
  <c r="G66" i="9" s="1"/>
  <c r="F67" i="9"/>
  <c r="E67" i="9" s="1"/>
  <c r="G67" i="9" s="1"/>
  <c r="F68" i="9"/>
  <c r="E68" i="9" s="1"/>
  <c r="F69" i="9"/>
  <c r="E69" i="9" s="1"/>
  <c r="G69" i="9" s="1"/>
  <c r="F70" i="9"/>
  <c r="E70" i="9" s="1"/>
  <c r="G70" i="9" s="1"/>
  <c r="F71" i="9"/>
  <c r="E71" i="9" s="1"/>
  <c r="G71" i="9" s="1"/>
  <c r="F72" i="9"/>
  <c r="E72" i="9" s="1"/>
  <c r="F73" i="9"/>
  <c r="E73" i="9" s="1"/>
  <c r="G73" i="9" s="1"/>
  <c r="F74" i="9"/>
  <c r="E74" i="9" s="1"/>
  <c r="G74" i="9" s="1"/>
  <c r="F75" i="9"/>
  <c r="E75" i="9" s="1"/>
  <c r="G75" i="9" s="1"/>
  <c r="F76" i="9"/>
  <c r="E76" i="9" s="1"/>
  <c r="F77" i="9"/>
  <c r="E77" i="9" s="1"/>
  <c r="G77" i="9" s="1"/>
  <c r="F78" i="9"/>
  <c r="E78" i="9" s="1"/>
  <c r="G78" i="9" s="1"/>
  <c r="F79" i="9"/>
  <c r="E79" i="9" s="1"/>
  <c r="G79" i="9" s="1"/>
  <c r="F80" i="9"/>
  <c r="E80" i="9" s="1"/>
  <c r="F81" i="9"/>
  <c r="E81" i="9" s="1"/>
  <c r="G81" i="9" s="1"/>
  <c r="F82" i="9"/>
  <c r="E82" i="9" s="1"/>
  <c r="G82" i="9" s="1"/>
  <c r="F83" i="9"/>
  <c r="E83" i="9" s="1"/>
  <c r="G83" i="9" s="1"/>
  <c r="F84" i="9"/>
  <c r="E84" i="9" s="1"/>
  <c r="F85" i="9"/>
  <c r="E85" i="9" s="1"/>
  <c r="G85" i="9" s="1"/>
  <c r="F86" i="9"/>
  <c r="E86" i="9" s="1"/>
  <c r="G86" i="9" s="1"/>
  <c r="F87" i="9"/>
  <c r="E87" i="9" s="1"/>
  <c r="G87" i="9" s="1"/>
  <c r="F88" i="9"/>
  <c r="E88" i="9" s="1"/>
  <c r="F89" i="9"/>
  <c r="E89" i="9" s="1"/>
  <c r="G89" i="9" s="1"/>
  <c r="F90" i="9"/>
  <c r="E90" i="9" s="1"/>
  <c r="G90" i="9" s="1"/>
  <c r="F91" i="9"/>
  <c r="E91" i="9" s="1"/>
  <c r="G91" i="9" s="1"/>
  <c r="F92" i="9"/>
  <c r="E92" i="9" s="1"/>
  <c r="F93" i="9"/>
  <c r="E93" i="9" s="1"/>
  <c r="G93" i="9" s="1"/>
  <c r="F94" i="9"/>
  <c r="E94" i="9" s="1"/>
  <c r="G94" i="9" s="1"/>
  <c r="F95" i="9"/>
  <c r="E95" i="9" s="1"/>
  <c r="G95" i="9" s="1"/>
  <c r="F96" i="9"/>
  <c r="E96" i="9" s="1"/>
  <c r="F97" i="9"/>
  <c r="E97" i="9" s="1"/>
  <c r="G97" i="9" s="1"/>
  <c r="F98" i="9"/>
  <c r="E98" i="9" s="1"/>
  <c r="G98" i="9" s="1"/>
  <c r="F99" i="9"/>
  <c r="E99" i="9" s="1"/>
  <c r="G99" i="9" s="1"/>
  <c r="F100" i="9"/>
  <c r="E100" i="9" s="1"/>
  <c r="F101" i="9"/>
  <c r="E101" i="9" s="1"/>
  <c r="G101" i="9" s="1"/>
  <c r="F102" i="9"/>
  <c r="E102" i="9" s="1"/>
  <c r="G102" i="9" s="1"/>
  <c r="F103" i="9"/>
  <c r="E103" i="9" s="1"/>
  <c r="G103" i="9" s="1"/>
  <c r="F104" i="9"/>
  <c r="E104" i="9" s="1"/>
  <c r="F105" i="9"/>
  <c r="E105" i="9" s="1"/>
  <c r="G105" i="9" s="1"/>
  <c r="F106" i="9"/>
  <c r="E106" i="9" s="1"/>
  <c r="G106" i="9" s="1"/>
  <c r="F107" i="9"/>
  <c r="E107" i="9" s="1"/>
  <c r="G107" i="9" s="1"/>
  <c r="F108" i="9"/>
  <c r="E108" i="9" s="1"/>
  <c r="F109" i="9"/>
  <c r="F110" i="9"/>
  <c r="E110" i="9" s="1"/>
  <c r="G110" i="9" s="1"/>
  <c r="F111" i="9"/>
  <c r="E111" i="9" s="1"/>
  <c r="G111" i="9" s="1"/>
  <c r="F112" i="9"/>
  <c r="E112" i="9" s="1"/>
  <c r="F113" i="9"/>
  <c r="E113" i="9" s="1"/>
  <c r="G113" i="9" s="1"/>
  <c r="F114" i="9"/>
  <c r="E114" i="9" s="1"/>
  <c r="G114" i="9" s="1"/>
  <c r="F115" i="9"/>
  <c r="E115" i="9" s="1"/>
  <c r="G115" i="9" s="1"/>
  <c r="F116" i="9"/>
  <c r="E116" i="9" s="1"/>
  <c r="F117" i="9"/>
  <c r="E117" i="9" s="1"/>
  <c r="G117" i="9" s="1"/>
  <c r="F118" i="9"/>
  <c r="E118" i="9" s="1"/>
  <c r="G118" i="9" s="1"/>
  <c r="F119" i="9"/>
  <c r="E119" i="9" s="1"/>
  <c r="G119" i="9" s="1"/>
  <c r="F120" i="9"/>
  <c r="E120" i="9" s="1"/>
  <c r="F121" i="9"/>
  <c r="E121" i="9" s="1"/>
  <c r="G121" i="9" s="1"/>
  <c r="F122" i="9"/>
  <c r="E122" i="9" s="1"/>
  <c r="G122" i="9" s="1"/>
  <c r="F123" i="9"/>
  <c r="E123" i="9" s="1"/>
  <c r="G123" i="9" s="1"/>
  <c r="F124" i="9"/>
  <c r="E124" i="9" s="1"/>
  <c r="F125" i="9"/>
  <c r="E125" i="9" s="1"/>
  <c r="G125" i="9" s="1"/>
  <c r="F126" i="9"/>
  <c r="E126" i="9" s="1"/>
  <c r="G126" i="9" s="1"/>
  <c r="F127" i="9"/>
  <c r="E127" i="9" s="1"/>
  <c r="G127" i="9" s="1"/>
  <c r="F128" i="9"/>
  <c r="E128" i="9" s="1"/>
  <c r="F129" i="9"/>
  <c r="E129" i="9" s="1"/>
  <c r="G129" i="9" s="1"/>
  <c r="F130" i="9"/>
  <c r="E130" i="9" s="1"/>
  <c r="G130" i="9" s="1"/>
  <c r="F131" i="9"/>
  <c r="E131" i="9" s="1"/>
  <c r="G131" i="9" s="1"/>
  <c r="F132" i="9"/>
  <c r="E132" i="9" s="1"/>
  <c r="F133" i="9"/>
  <c r="E133" i="9" s="1"/>
  <c r="G133" i="9" s="1"/>
  <c r="F134" i="9"/>
  <c r="E134" i="9" s="1"/>
  <c r="G134" i="9" s="1"/>
  <c r="F135" i="9"/>
  <c r="E135" i="9" s="1"/>
  <c r="G135" i="9" s="1"/>
  <c r="F136" i="9"/>
  <c r="E136" i="9" s="1"/>
  <c r="F137" i="9"/>
  <c r="E137" i="9" s="1"/>
  <c r="G137" i="9" s="1"/>
  <c r="F138" i="9"/>
  <c r="E138" i="9" s="1"/>
  <c r="G138" i="9" s="1"/>
  <c r="F139" i="9"/>
  <c r="E139" i="9" s="1"/>
  <c r="G139" i="9" s="1"/>
  <c r="F140" i="9"/>
  <c r="E140" i="9" s="1"/>
  <c r="F141" i="9"/>
  <c r="E141" i="9" s="1"/>
  <c r="G141" i="9" s="1"/>
  <c r="F142" i="9"/>
  <c r="E142" i="9" s="1"/>
  <c r="G142" i="9" s="1"/>
  <c r="F143" i="9"/>
  <c r="E143" i="9" s="1"/>
  <c r="G143" i="9" s="1"/>
  <c r="F144" i="9"/>
  <c r="E144" i="9" s="1"/>
  <c r="F145" i="9"/>
  <c r="E145" i="9" s="1"/>
  <c r="G145" i="9" s="1"/>
  <c r="F146" i="9"/>
  <c r="E146" i="9" s="1"/>
  <c r="G146" i="9" s="1"/>
  <c r="F147" i="9"/>
  <c r="E147" i="9" s="1"/>
  <c r="G147" i="9" s="1"/>
  <c r="F148" i="9"/>
  <c r="E148" i="9" s="1"/>
  <c r="F149" i="9"/>
  <c r="E149" i="9" s="1"/>
  <c r="G149" i="9" s="1"/>
  <c r="F150" i="9"/>
  <c r="E150" i="9" s="1"/>
  <c r="G150" i="9" s="1"/>
  <c r="F151" i="9"/>
  <c r="E151" i="9" s="1"/>
  <c r="G151" i="9" s="1"/>
  <c r="F152" i="9"/>
  <c r="E152" i="9" s="1"/>
  <c r="F153" i="9"/>
  <c r="E153" i="9" s="1"/>
  <c r="G153" i="9" s="1"/>
  <c r="F154" i="9"/>
  <c r="E154" i="9" s="1"/>
  <c r="G154" i="9" s="1"/>
  <c r="F155" i="9"/>
  <c r="E155" i="9" s="1"/>
  <c r="G155" i="9" s="1"/>
  <c r="F156" i="9"/>
  <c r="E156" i="9" s="1"/>
  <c r="F157" i="9"/>
  <c r="E157" i="9" s="1"/>
  <c r="G157" i="9" s="1"/>
  <c r="F158" i="9"/>
  <c r="E158" i="9" s="1"/>
  <c r="G158" i="9" s="1"/>
  <c r="F159" i="9"/>
  <c r="E159" i="9" s="1"/>
  <c r="G159" i="9" s="1"/>
  <c r="F160" i="9"/>
  <c r="E160" i="9" s="1"/>
  <c r="F161" i="9"/>
  <c r="F162" i="9"/>
  <c r="E162" i="9" s="1"/>
  <c r="G162" i="9" s="1"/>
  <c r="F163" i="9"/>
  <c r="E163" i="9" s="1"/>
  <c r="G163" i="9" s="1"/>
  <c r="F164" i="9"/>
  <c r="E164" i="9" s="1"/>
  <c r="F165" i="9"/>
  <c r="E165" i="9" s="1"/>
  <c r="G165" i="9" s="1"/>
  <c r="F166" i="9"/>
  <c r="E166" i="9" s="1"/>
  <c r="G166" i="9" s="1"/>
  <c r="F167" i="9"/>
  <c r="E167" i="9" s="1"/>
  <c r="G167" i="9" s="1"/>
  <c r="F168" i="9"/>
  <c r="E168" i="9" s="1"/>
  <c r="F169" i="9"/>
  <c r="E169" i="9" s="1"/>
  <c r="G169" i="9" s="1"/>
  <c r="F170" i="9"/>
  <c r="E170" i="9" s="1"/>
  <c r="G170" i="9" s="1"/>
  <c r="F171" i="9"/>
  <c r="E171" i="9" s="1"/>
  <c r="G171" i="9" s="1"/>
  <c r="F172" i="9"/>
  <c r="E172" i="9" s="1"/>
  <c r="F173" i="9"/>
  <c r="E173" i="9" s="1"/>
  <c r="G173" i="9" s="1"/>
  <c r="F174" i="9"/>
  <c r="E174" i="9" s="1"/>
  <c r="G174" i="9" s="1"/>
  <c r="F175" i="9"/>
  <c r="E175" i="9" s="1"/>
  <c r="G175" i="9" s="1"/>
  <c r="F176" i="9"/>
  <c r="E176" i="9" s="1"/>
  <c r="F177" i="9"/>
  <c r="E177" i="9" s="1"/>
  <c r="G177" i="9" s="1"/>
  <c r="F178" i="9"/>
  <c r="E178" i="9" s="1"/>
  <c r="G178" i="9" s="1"/>
  <c r="F179" i="9"/>
  <c r="E179" i="9" s="1"/>
  <c r="G179" i="9" s="1"/>
  <c r="F180" i="9"/>
  <c r="E180" i="9" s="1"/>
  <c r="F181" i="9"/>
  <c r="E181" i="9" s="1"/>
  <c r="G181" i="9" s="1"/>
  <c r="F182" i="9"/>
  <c r="E182" i="9" s="1"/>
  <c r="G182" i="9" s="1"/>
  <c r="F183" i="9"/>
  <c r="E183" i="9" s="1"/>
  <c r="G183" i="9" s="1"/>
  <c r="F184" i="9"/>
  <c r="E184" i="9" s="1"/>
  <c r="F185" i="9"/>
  <c r="E185" i="9" s="1"/>
  <c r="G185" i="9" s="1"/>
  <c r="F186" i="9"/>
  <c r="E186" i="9" s="1"/>
  <c r="G186" i="9" s="1"/>
  <c r="F187" i="9"/>
  <c r="E187" i="9" s="1"/>
  <c r="G187" i="9" s="1"/>
  <c r="F188" i="9"/>
  <c r="E188" i="9" s="1"/>
  <c r="F189" i="9"/>
  <c r="E189" i="9" s="1"/>
  <c r="G189" i="9" s="1"/>
  <c r="E21" i="9"/>
  <c r="E23" i="9"/>
  <c r="E109" i="9"/>
  <c r="G109" i="9" s="1"/>
  <c r="E161" i="9"/>
  <c r="G161" i="9" s="1"/>
  <c r="F20" i="9"/>
  <c r="E20" i="9" s="1"/>
  <c r="F21" i="3"/>
  <c r="E21" i="3" s="1"/>
  <c r="F22" i="3"/>
  <c r="E22" i="3" s="1"/>
  <c r="F23" i="3"/>
  <c r="E23" i="3" s="1"/>
  <c r="F24" i="3"/>
  <c r="E24" i="3" s="1"/>
  <c r="F25" i="3"/>
  <c r="E25" i="3" s="1"/>
  <c r="G25" i="3" s="1"/>
  <c r="F26" i="3"/>
  <c r="E26" i="3" s="1"/>
  <c r="G26" i="3" s="1"/>
  <c r="F27" i="3"/>
  <c r="E27" i="3" s="1"/>
  <c r="F28" i="3"/>
  <c r="E28" i="3" s="1"/>
  <c r="F29" i="3"/>
  <c r="E29" i="3" s="1"/>
  <c r="G29" i="3" s="1"/>
  <c r="F30" i="3"/>
  <c r="E30" i="3" s="1"/>
  <c r="G30" i="3" s="1"/>
  <c r="F31" i="3"/>
  <c r="E31" i="3" s="1"/>
  <c r="G31" i="3" s="1"/>
  <c r="F32" i="3"/>
  <c r="E32" i="3" s="1"/>
  <c r="F33" i="3"/>
  <c r="E33" i="3" s="1"/>
  <c r="G33" i="3" s="1"/>
  <c r="F34" i="3"/>
  <c r="E34" i="3" s="1"/>
  <c r="F35" i="3"/>
  <c r="E35" i="3" s="1"/>
  <c r="G35" i="3" s="1"/>
  <c r="F36" i="3"/>
  <c r="E36" i="3" s="1"/>
  <c r="F37" i="3"/>
  <c r="E37" i="3" s="1"/>
  <c r="F38" i="3"/>
  <c r="E38" i="3" s="1"/>
  <c r="G38" i="3" s="1"/>
  <c r="F39" i="3"/>
  <c r="E39" i="3" s="1"/>
  <c r="G39" i="3" s="1"/>
  <c r="F40" i="3"/>
  <c r="E40" i="3" s="1"/>
  <c r="G40" i="3" s="1"/>
  <c r="F41" i="3"/>
  <c r="E41" i="3" s="1"/>
  <c r="G41" i="3" s="1"/>
  <c r="F42" i="3"/>
  <c r="E42" i="3" s="1"/>
  <c r="G42" i="3" s="1"/>
  <c r="F43" i="3"/>
  <c r="E43" i="3" s="1"/>
  <c r="F44" i="3"/>
  <c r="E44" i="3" s="1"/>
  <c r="F45" i="3"/>
  <c r="E45" i="3" s="1"/>
  <c r="G45" i="3" s="1"/>
  <c r="F46" i="3"/>
  <c r="E46" i="3" s="1"/>
  <c r="F47" i="3"/>
  <c r="E47" i="3" s="1"/>
  <c r="G47" i="3" s="1"/>
  <c r="F48" i="3"/>
  <c r="E48" i="3" s="1"/>
  <c r="G48" i="3" s="1"/>
  <c r="F49" i="3"/>
  <c r="E49" i="3" s="1"/>
  <c r="G49" i="3" s="1"/>
  <c r="F50" i="3"/>
  <c r="E50" i="3" s="1"/>
  <c r="F51" i="3"/>
  <c r="E51" i="3" s="1"/>
  <c r="F52" i="3"/>
  <c r="E52" i="3" s="1"/>
  <c r="F53" i="3"/>
  <c r="E53" i="3" s="1"/>
  <c r="G53" i="3" s="1"/>
  <c r="F54" i="3"/>
  <c r="E54" i="3" s="1"/>
  <c r="G54" i="3" s="1"/>
  <c r="F55" i="3"/>
  <c r="E55" i="3" s="1"/>
  <c r="G55" i="3" s="1"/>
  <c r="F56" i="3"/>
  <c r="E56" i="3" s="1"/>
  <c r="F57" i="3"/>
  <c r="E57" i="3" s="1"/>
  <c r="G57" i="3" s="1"/>
  <c r="F58" i="3"/>
  <c r="E58" i="3" s="1"/>
  <c r="G58" i="3" s="1"/>
  <c r="F59" i="3"/>
  <c r="E59" i="3" s="1"/>
  <c r="G59" i="3" s="1"/>
  <c r="F60" i="3"/>
  <c r="E60" i="3" s="1"/>
  <c r="G60" i="3" s="1"/>
  <c r="F61" i="3"/>
  <c r="E61" i="3" s="1"/>
  <c r="G61" i="3" s="1"/>
  <c r="F62" i="3"/>
  <c r="E62" i="3" s="1"/>
  <c r="F63" i="3"/>
  <c r="E63" i="3" s="1"/>
  <c r="F64" i="3"/>
  <c r="E64" i="3" s="1"/>
  <c r="F65" i="3"/>
  <c r="E65" i="3" s="1"/>
  <c r="G65" i="3" s="1"/>
  <c r="F66" i="3"/>
  <c r="E66" i="3" s="1"/>
  <c r="F67" i="3"/>
  <c r="E67" i="3" s="1"/>
  <c r="G67" i="3" s="1"/>
  <c r="F68" i="3"/>
  <c r="E68" i="3" s="1"/>
  <c r="F69" i="3"/>
  <c r="E69" i="3" s="1"/>
  <c r="G69" i="3" s="1"/>
  <c r="F70" i="3"/>
  <c r="E70" i="3" s="1"/>
  <c r="G70" i="3" s="1"/>
  <c r="F71" i="3"/>
  <c r="E71" i="3" s="1"/>
  <c r="G71" i="3" s="1"/>
  <c r="F72" i="3"/>
  <c r="E72" i="3" s="1"/>
  <c r="G72" i="3" s="1"/>
  <c r="F73" i="3"/>
  <c r="E73" i="3" s="1"/>
  <c r="G73" i="3" s="1"/>
  <c r="F74" i="3"/>
  <c r="E74" i="3" s="1"/>
  <c r="F75" i="3"/>
  <c r="E75" i="3" s="1"/>
  <c r="F76" i="3"/>
  <c r="E76" i="3" s="1"/>
  <c r="F77" i="3"/>
  <c r="E77" i="3" s="1"/>
  <c r="G77" i="3" s="1"/>
  <c r="F78" i="3"/>
  <c r="E78" i="3" s="1"/>
  <c r="G78" i="3" s="1"/>
  <c r="F79" i="3"/>
  <c r="E79" i="3" s="1"/>
  <c r="G79" i="3" s="1"/>
  <c r="F80" i="3"/>
  <c r="E80" i="3" s="1"/>
  <c r="F81" i="3"/>
  <c r="E81" i="3" s="1"/>
  <c r="G81" i="3" s="1"/>
  <c r="F82" i="3"/>
  <c r="E82" i="3" s="1"/>
  <c r="G82" i="3" s="1"/>
  <c r="F83" i="3"/>
  <c r="E83" i="3" s="1"/>
  <c r="G83" i="3" s="1"/>
  <c r="F84" i="3"/>
  <c r="E84" i="3" s="1"/>
  <c r="G84" i="3" s="1"/>
  <c r="F85" i="3"/>
  <c r="E85" i="3" s="1"/>
  <c r="G85" i="3" s="1"/>
  <c r="F86" i="3"/>
  <c r="E86" i="3" s="1"/>
  <c r="F87" i="3"/>
  <c r="E87" i="3" s="1"/>
  <c r="F88" i="3"/>
  <c r="E88" i="3" s="1"/>
  <c r="F89" i="3"/>
  <c r="E89" i="3" s="1"/>
  <c r="G89" i="3" s="1"/>
  <c r="F90" i="3"/>
  <c r="E90" i="3" s="1"/>
  <c r="G90" i="3" s="1"/>
  <c r="F91" i="3"/>
  <c r="E91" i="3" s="1"/>
  <c r="G91" i="3" s="1"/>
  <c r="F92" i="3"/>
  <c r="E92" i="3" s="1"/>
  <c r="F93" i="3"/>
  <c r="E93" i="3" s="1"/>
  <c r="G93" i="3" s="1"/>
  <c r="F94" i="3"/>
  <c r="E94" i="3" s="1"/>
  <c r="G94" i="3" s="1"/>
  <c r="F95" i="3"/>
  <c r="E95" i="3" s="1"/>
  <c r="G95" i="3" s="1"/>
  <c r="F96" i="3"/>
  <c r="E96" i="3" s="1"/>
  <c r="G96" i="3" s="1"/>
  <c r="F97" i="3"/>
  <c r="E97" i="3" s="1"/>
  <c r="G97" i="3" s="1"/>
  <c r="F98" i="3"/>
  <c r="E98" i="3" s="1"/>
  <c r="G98" i="3" s="1"/>
  <c r="F99" i="3"/>
  <c r="E99" i="3" s="1"/>
  <c r="F100" i="3"/>
  <c r="E100" i="3" s="1"/>
  <c r="F101" i="3"/>
  <c r="E101" i="3" s="1"/>
  <c r="G101" i="3" s="1"/>
  <c r="F102" i="3"/>
  <c r="E102" i="3" s="1"/>
  <c r="G102" i="3" s="1"/>
  <c r="F103" i="3"/>
  <c r="E103" i="3" s="1"/>
  <c r="G103" i="3" s="1"/>
  <c r="F104" i="3"/>
  <c r="E104" i="3" s="1"/>
  <c r="F105" i="3"/>
  <c r="E105" i="3" s="1"/>
  <c r="G105" i="3" s="1"/>
  <c r="F106" i="3"/>
  <c r="E106" i="3" s="1"/>
  <c r="G106" i="3" s="1"/>
  <c r="F107" i="3"/>
  <c r="E107" i="3" s="1"/>
  <c r="G107" i="3" s="1"/>
  <c r="F108" i="3"/>
  <c r="E108" i="3" s="1"/>
  <c r="G108" i="3" s="1"/>
  <c r="F109" i="3"/>
  <c r="E109" i="3" s="1"/>
  <c r="G109" i="3" s="1"/>
  <c r="F110" i="3"/>
  <c r="E110" i="3" s="1"/>
  <c r="F111" i="3"/>
  <c r="E111" i="3" s="1"/>
  <c r="F112" i="3"/>
  <c r="E112" i="3" s="1"/>
  <c r="F113" i="3"/>
  <c r="E113" i="3" s="1"/>
  <c r="G113" i="3" s="1"/>
  <c r="F114" i="3"/>
  <c r="E114" i="3" s="1"/>
  <c r="G114" i="3" s="1"/>
  <c r="F115" i="3"/>
  <c r="E115" i="3" s="1"/>
  <c r="G115" i="3" s="1"/>
  <c r="F116" i="3"/>
  <c r="E116" i="3" s="1"/>
  <c r="F117" i="3"/>
  <c r="E117" i="3" s="1"/>
  <c r="F118" i="3"/>
  <c r="E118" i="3" s="1"/>
  <c r="G118" i="3" s="1"/>
  <c r="F119" i="3"/>
  <c r="E119" i="3" s="1"/>
  <c r="G119" i="3" s="1"/>
  <c r="F120" i="3"/>
  <c r="E120" i="3" s="1"/>
  <c r="G120" i="3" s="1"/>
  <c r="F121" i="3"/>
  <c r="E121" i="3" s="1"/>
  <c r="G121" i="3" s="1"/>
  <c r="F122" i="3"/>
  <c r="E122" i="3" s="1"/>
  <c r="F123" i="3"/>
  <c r="E123" i="3" s="1"/>
  <c r="F124" i="3"/>
  <c r="E124" i="3" s="1"/>
  <c r="F125" i="3"/>
  <c r="E125" i="3" s="1"/>
  <c r="G125" i="3" s="1"/>
  <c r="F126" i="3"/>
  <c r="E126" i="3" s="1"/>
  <c r="G126" i="3" s="1"/>
  <c r="F127" i="3"/>
  <c r="E127" i="3" s="1"/>
  <c r="F128" i="3"/>
  <c r="E128" i="3" s="1"/>
  <c r="F129" i="3"/>
  <c r="E129" i="3" s="1"/>
  <c r="G129" i="3" s="1"/>
  <c r="F130" i="3"/>
  <c r="E130" i="3" s="1"/>
  <c r="G130" i="3" s="1"/>
  <c r="F131" i="3"/>
  <c r="E131" i="3" s="1"/>
  <c r="G131" i="3" s="1"/>
  <c r="F132" i="3"/>
  <c r="E132" i="3" s="1"/>
  <c r="F133" i="3"/>
  <c r="E133" i="3" s="1"/>
  <c r="G133" i="3" s="1"/>
  <c r="F134" i="3"/>
  <c r="E134" i="3" s="1"/>
  <c r="G134" i="3" s="1"/>
  <c r="F135" i="3"/>
  <c r="E135" i="3" s="1"/>
  <c r="G135" i="3" s="1"/>
  <c r="F136" i="3"/>
  <c r="E136" i="3" s="1"/>
  <c r="G136" i="3" s="1"/>
  <c r="F137" i="3"/>
  <c r="E137" i="3" s="1"/>
  <c r="G137" i="3" s="1"/>
  <c r="F138" i="3"/>
  <c r="E138" i="3" s="1"/>
  <c r="F139" i="3"/>
  <c r="E139" i="3" s="1"/>
  <c r="F140" i="3"/>
  <c r="E140" i="3" s="1"/>
  <c r="F141" i="3"/>
  <c r="E141" i="3" s="1"/>
  <c r="G141" i="3" s="1"/>
  <c r="F142" i="3"/>
  <c r="E142" i="3" s="1"/>
  <c r="G142" i="3" s="1"/>
  <c r="F143" i="3"/>
  <c r="E143" i="3" s="1"/>
  <c r="F144" i="3"/>
  <c r="E144" i="3" s="1"/>
  <c r="F145" i="3"/>
  <c r="E145" i="3" s="1"/>
  <c r="G145" i="3" s="1"/>
  <c r="F146" i="3"/>
  <c r="E146" i="3" s="1"/>
  <c r="F147" i="3"/>
  <c r="E147" i="3" s="1"/>
  <c r="G147" i="3" s="1"/>
  <c r="F148" i="3"/>
  <c r="E148" i="3" s="1"/>
  <c r="G148" i="3" s="1"/>
  <c r="F149" i="3"/>
  <c r="E149" i="3" s="1"/>
  <c r="G149" i="3" s="1"/>
  <c r="F150" i="3"/>
  <c r="E150" i="3" s="1"/>
  <c r="G150" i="3" s="1"/>
  <c r="F151" i="3"/>
  <c r="E151" i="3" s="1"/>
  <c r="F152" i="3"/>
  <c r="E152" i="3" s="1"/>
  <c r="F153" i="3"/>
  <c r="E153" i="3" s="1"/>
  <c r="G153" i="3" s="1"/>
  <c r="F154" i="3"/>
  <c r="E154" i="3" s="1"/>
  <c r="G154" i="3" s="1"/>
  <c r="F155" i="3"/>
  <c r="E155" i="3" s="1"/>
  <c r="G155" i="3" s="1"/>
  <c r="F156" i="3"/>
  <c r="E156" i="3" s="1"/>
  <c r="F157" i="3"/>
  <c r="E157" i="3" s="1"/>
  <c r="G157" i="3" s="1"/>
  <c r="F158" i="3"/>
  <c r="E158" i="3" s="1"/>
  <c r="G158" i="3" s="1"/>
  <c r="F159" i="3"/>
  <c r="E159" i="3" s="1"/>
  <c r="G159" i="3" s="1"/>
  <c r="F160" i="3"/>
  <c r="E160" i="3" s="1"/>
  <c r="G160" i="3" s="1"/>
  <c r="F161" i="3"/>
  <c r="E161" i="3" s="1"/>
  <c r="G161" i="3" s="1"/>
  <c r="F162" i="3"/>
  <c r="E162" i="3" s="1"/>
  <c r="F163" i="3"/>
  <c r="E163" i="3" s="1"/>
  <c r="F164" i="3"/>
  <c r="E164" i="3" s="1"/>
  <c r="F165" i="3"/>
  <c r="E165" i="3" s="1"/>
  <c r="G165" i="3" s="1"/>
  <c r="F166" i="3"/>
  <c r="E166" i="3" s="1"/>
  <c r="G166" i="3" s="1"/>
  <c r="F167" i="3"/>
  <c r="E167" i="3" s="1"/>
  <c r="F168" i="3"/>
  <c r="E168" i="3" s="1"/>
  <c r="F169" i="3"/>
  <c r="E169" i="3" s="1"/>
  <c r="G169" i="3" s="1"/>
  <c r="F170" i="3"/>
  <c r="E170" i="3" s="1"/>
  <c r="G170" i="3" s="1"/>
  <c r="F171" i="3"/>
  <c r="E171" i="3" s="1"/>
  <c r="G171" i="3" s="1"/>
  <c r="F172" i="3"/>
  <c r="E172" i="3" s="1"/>
  <c r="F173" i="3"/>
  <c r="E173" i="3" s="1"/>
  <c r="G173" i="3" s="1"/>
  <c r="F174" i="3"/>
  <c r="E174" i="3" s="1"/>
  <c r="G174" i="3" s="1"/>
  <c r="F175" i="3"/>
  <c r="E175" i="3" s="1"/>
  <c r="G175" i="3" s="1"/>
  <c r="F176" i="3"/>
  <c r="E176" i="3" s="1"/>
  <c r="G176" i="3" s="1"/>
  <c r="F177" i="3"/>
  <c r="E177" i="3" s="1"/>
  <c r="G177" i="3" s="1"/>
  <c r="F178" i="3"/>
  <c r="E178" i="3" s="1"/>
  <c r="F179" i="3"/>
  <c r="E179" i="3" s="1"/>
  <c r="F180" i="3"/>
  <c r="E180" i="3" s="1"/>
  <c r="F181" i="3"/>
  <c r="E181" i="3" s="1"/>
  <c r="G181" i="3" s="1"/>
  <c r="F182" i="3"/>
  <c r="E182" i="3" s="1"/>
  <c r="G182" i="3" s="1"/>
  <c r="F183" i="3"/>
  <c r="E183" i="3" s="1"/>
  <c r="F184" i="3"/>
  <c r="E184" i="3" s="1"/>
  <c r="F185" i="3"/>
  <c r="E185" i="3" s="1"/>
  <c r="G185" i="3" s="1"/>
  <c r="F186" i="3"/>
  <c r="E186" i="3" s="1"/>
  <c r="G186" i="3" s="1"/>
  <c r="F187" i="3"/>
  <c r="E187" i="3" s="1"/>
  <c r="G187" i="3" s="1"/>
  <c r="F188" i="3"/>
  <c r="E188" i="3" s="1"/>
  <c r="F189" i="3"/>
  <c r="E189" i="3" s="1"/>
  <c r="G189" i="3" s="1"/>
  <c r="F20" i="3"/>
  <c r="E20" i="3" s="1"/>
  <c r="G117" i="3"/>
  <c r="G37" i="3"/>
  <c r="C29" i="8"/>
  <c r="C16" i="8"/>
  <c r="C21" i="8" s="1"/>
  <c r="C12" i="8"/>
  <c r="C28" i="4"/>
  <c r="C12" i="4"/>
  <c r="C16" i="4"/>
  <c r="C18" i="4" s="1"/>
  <c r="C28" i="8" l="1"/>
  <c r="G148" i="9"/>
  <c r="G116" i="9"/>
  <c r="G24" i="9"/>
  <c r="G184" i="9"/>
  <c r="G176" i="9"/>
  <c r="G172" i="9"/>
  <c r="G164" i="9"/>
  <c r="G160" i="9"/>
  <c r="G156" i="9"/>
  <c r="G152" i="9"/>
  <c r="G140" i="9"/>
  <c r="G136" i="9"/>
  <c r="G132" i="9"/>
  <c r="G128" i="9"/>
  <c r="G124" i="9"/>
  <c r="G120" i="9"/>
  <c r="G112" i="9"/>
  <c r="G108" i="9"/>
  <c r="G104" i="9"/>
  <c r="G100" i="9"/>
  <c r="G96" i="9"/>
  <c r="G92" i="9"/>
  <c r="G88" i="9"/>
  <c r="G84" i="9"/>
  <c r="G80" i="9"/>
  <c r="G76" i="9"/>
  <c r="G72" i="9"/>
  <c r="G68" i="9"/>
  <c r="G64" i="9"/>
  <c r="G60" i="9"/>
  <c r="G56" i="9"/>
  <c r="G52" i="9"/>
  <c r="G48" i="9"/>
  <c r="G44" i="9"/>
  <c r="G40" i="9"/>
  <c r="G36" i="9"/>
  <c r="G32" i="9"/>
  <c r="G28" i="9"/>
  <c r="G188" i="9"/>
  <c r="G180" i="9"/>
  <c r="G168" i="9"/>
  <c r="G144" i="9"/>
  <c r="G178" i="3"/>
  <c r="G162" i="3"/>
  <c r="G146" i="3"/>
  <c r="G138" i="3"/>
  <c r="G122" i="3"/>
  <c r="G110" i="3"/>
  <c r="G86" i="3"/>
  <c r="G74" i="3"/>
  <c r="G66" i="3"/>
  <c r="G62" i="3"/>
  <c r="G50" i="3"/>
  <c r="G46" i="3"/>
  <c r="G34" i="3"/>
  <c r="G188" i="3"/>
  <c r="G184" i="3"/>
  <c r="G180" i="3"/>
  <c r="G172" i="3"/>
  <c r="G168" i="3"/>
  <c r="G164" i="3"/>
  <c r="G156" i="3"/>
  <c r="G152" i="3"/>
  <c r="G144" i="3"/>
  <c r="G140" i="3"/>
  <c r="G132" i="3"/>
  <c r="G128" i="3"/>
  <c r="G124" i="3"/>
  <c r="G116" i="3"/>
  <c r="G112" i="3"/>
  <c r="G104" i="3"/>
  <c r="G100" i="3"/>
  <c r="G92" i="3"/>
  <c r="G88" i="3"/>
  <c r="G80" i="3"/>
  <c r="G76" i="3"/>
  <c r="G68" i="3"/>
  <c r="G64" i="3"/>
  <c r="G56" i="3"/>
  <c r="G52" i="3"/>
  <c r="G44" i="3"/>
  <c r="G36" i="3"/>
  <c r="G32" i="3"/>
  <c r="G28" i="3"/>
  <c r="G24" i="3"/>
  <c r="G183" i="3"/>
  <c r="G179" i="3"/>
  <c r="G167" i="3"/>
  <c r="G163" i="3"/>
  <c r="G151" i="3"/>
  <c r="G143" i="3"/>
  <c r="G139" i="3"/>
  <c r="G127" i="3"/>
  <c r="G123" i="3"/>
  <c r="G111" i="3"/>
  <c r="G99" i="3"/>
  <c r="G87" i="3"/>
  <c r="G75" i="3"/>
  <c r="G63" i="3"/>
  <c r="G51" i="3"/>
  <c r="G43" i="3"/>
  <c r="G27" i="3"/>
  <c r="G20" i="9"/>
  <c r="G23" i="9"/>
  <c r="G27" i="9"/>
  <c r="G31" i="9"/>
  <c r="G25" i="9"/>
  <c r="G29" i="9"/>
  <c r="C18" i="8"/>
  <c r="C26" i="4"/>
  <c r="H11" i="9" l="1"/>
  <c r="G21" i="9"/>
  <c r="H10" i="9" s="1"/>
  <c r="G22" i="3" l="1"/>
  <c r="G21" i="3"/>
  <c r="G23" i="3"/>
  <c r="H11" i="3" l="1"/>
  <c r="G20" i="3"/>
  <c r="H10" i="3" s="1"/>
</calcChain>
</file>

<file path=xl/sharedStrings.xml><?xml version="1.0" encoding="utf-8"?>
<sst xmlns="http://schemas.openxmlformats.org/spreadsheetml/2006/main" count="163" uniqueCount="70">
  <si>
    <t>Parámetros del modelo</t>
  </si>
  <si>
    <t>%</t>
  </si>
  <si>
    <t>min</t>
  </si>
  <si>
    <t>Modelado de Procesos: Modelo de Primer Orden más Tiempo Muerto (FOPDT)</t>
  </si>
  <si>
    <t xml:space="preserve">%/% </t>
  </si>
  <si>
    <t>Datos de la prueba escalón</t>
  </si>
  <si>
    <t>Cambio en la OP</t>
  </si>
  <si>
    <t>Tiempo
[min]</t>
  </si>
  <si>
    <t>PV
[%]</t>
  </si>
  <si>
    <t>Función escalón</t>
  </si>
  <si>
    <t>constante de tiempo, tau</t>
  </si>
  <si>
    <t>tiempo muerto, theta</t>
  </si>
  <si>
    <t>S(t-theta)
[%]</t>
  </si>
  <si>
    <t>R^2</t>
  </si>
  <si>
    <t>Suma de errores^2</t>
  </si>
  <si>
    <t>OP
[%]</t>
  </si>
  <si>
    <t>error^2</t>
  </si>
  <si>
    <t>Error al cuadrado</t>
  </si>
  <si>
    <t>PV est
[%]</t>
  </si>
  <si>
    <t>Modelo</t>
  </si>
  <si>
    <t>Datos reales</t>
  </si>
  <si>
    <r>
      <rPr>
        <b/>
        <i/>
        <sz val="11"/>
        <color theme="1"/>
        <rFont val="Calibri"/>
        <family val="2"/>
        <scheme val="minor"/>
      </rPr>
      <t>Autor:</t>
    </r>
    <r>
      <rPr>
        <i/>
        <sz val="11"/>
        <color theme="1"/>
        <rFont val="Calibri"/>
        <family val="2"/>
        <scheme val="minor"/>
      </rPr>
      <t xml:space="preserve"> MSc. Ing. Josmell Córdova Claros (correo: josmell.cordova@pucp.edu.pe)</t>
    </r>
  </si>
  <si>
    <t>ΔPV</t>
  </si>
  <si>
    <t>ΔOP</t>
  </si>
  <si>
    <t>Prueba escalón o Curva de reacción</t>
  </si>
  <si>
    <t>Método 1</t>
  </si>
  <si>
    <t>PV inicial</t>
  </si>
  <si>
    <t>PV final</t>
  </si>
  <si>
    <t>OP inicial</t>
  </si>
  <si>
    <t>OP final</t>
  </si>
  <si>
    <t>Tiempo muerto</t>
  </si>
  <si>
    <t>Parámetros del modelo FOPDT</t>
  </si>
  <si>
    <t>PV_63</t>
  </si>
  <si>
    <t>t_63</t>
  </si>
  <si>
    <t>t_escalon</t>
  </si>
  <si>
    <t>t_respuesta</t>
  </si>
  <si>
    <t>Constante de tiempo</t>
  </si>
  <si>
    <t>valor inicial de la OP</t>
  </si>
  <si>
    <t>valor final de la OP</t>
  </si>
  <si>
    <t>magnitud de cambio en la OP (escalón)</t>
  </si>
  <si>
    <t>magnitud de cambio en la PV</t>
  </si>
  <si>
    <r>
      <t xml:space="preserve">valor de la PV para un </t>
    </r>
    <r>
      <rPr>
        <sz val="11"/>
        <color rgb="FF7F7F7F"/>
        <rFont val="Calibri"/>
        <family val="2"/>
      </rPr>
      <t>Δ</t>
    </r>
    <r>
      <rPr>
        <i/>
        <sz val="11"/>
        <color rgb="FF7F7F7F"/>
        <rFont val="Calibri"/>
        <family val="2"/>
      </rPr>
      <t>PV=</t>
    </r>
    <r>
      <rPr>
        <i/>
        <sz val="11"/>
        <color rgb="FF7F7F7F"/>
        <rFont val="Calibri"/>
        <family val="2"/>
        <scheme val="minor"/>
      </rPr>
      <t>63.2%</t>
    </r>
  </si>
  <si>
    <t>tiempo de cambio en la OP (escalón)</t>
  </si>
  <si>
    <r>
      <t xml:space="preserve">tiempo en el cual aparece un cambio </t>
    </r>
    <r>
      <rPr>
        <b/>
        <i/>
        <sz val="11"/>
        <color rgb="FF7F7F7F"/>
        <rFont val="Calibri"/>
        <family val="2"/>
        <scheme val="minor"/>
      </rPr>
      <t>apreciable</t>
    </r>
    <r>
      <rPr>
        <i/>
        <sz val="11"/>
        <color rgb="FF7F7F7F"/>
        <rFont val="Calibri"/>
        <family val="2"/>
        <scheme val="minor"/>
      </rPr>
      <t xml:space="preserve"> de la PV</t>
    </r>
  </si>
  <si>
    <r>
      <t xml:space="preserve">&lt;--- buscar </t>
    </r>
    <r>
      <rPr>
        <b/>
        <i/>
        <sz val="11"/>
        <color rgb="FF7F7F7F"/>
        <rFont val="Calibri"/>
        <family val="2"/>
        <scheme val="minor"/>
      </rPr>
      <t>manualmente</t>
    </r>
    <r>
      <rPr>
        <i/>
        <sz val="11"/>
        <color rgb="FF7F7F7F"/>
        <rFont val="Calibri"/>
        <family val="2"/>
        <scheme val="minor"/>
      </rPr>
      <t xml:space="preserve"> el valor de PV_63 en la prueba escalón</t>
    </r>
  </si>
  <si>
    <t>PV_28</t>
  </si>
  <si>
    <t>t_28</t>
  </si>
  <si>
    <r>
      <t xml:space="preserve">valor de la PV para un </t>
    </r>
    <r>
      <rPr>
        <sz val="11"/>
        <color rgb="FF7F7F7F"/>
        <rFont val="Calibri"/>
        <family val="2"/>
      </rPr>
      <t>Δ</t>
    </r>
    <r>
      <rPr>
        <i/>
        <sz val="11"/>
        <color rgb="FF7F7F7F"/>
        <rFont val="Calibri"/>
        <family val="2"/>
      </rPr>
      <t>PV=28.3</t>
    </r>
    <r>
      <rPr>
        <i/>
        <sz val="11"/>
        <color rgb="FF7F7F7F"/>
        <rFont val="Calibri"/>
        <family val="2"/>
        <scheme val="minor"/>
      </rPr>
      <t>%</t>
    </r>
  </si>
  <si>
    <r>
      <t xml:space="preserve">&lt;--- buscar </t>
    </r>
    <r>
      <rPr>
        <b/>
        <i/>
        <sz val="11"/>
        <color rgb="FF7F7F7F"/>
        <rFont val="Calibri"/>
        <family val="2"/>
        <scheme val="minor"/>
      </rPr>
      <t>manualmente</t>
    </r>
    <r>
      <rPr>
        <i/>
        <sz val="11"/>
        <color rgb="FF7F7F7F"/>
        <rFont val="Calibri"/>
        <family val="2"/>
        <scheme val="minor"/>
      </rPr>
      <t xml:space="preserve"> el valor de PV_28 en la prueba escalón</t>
    </r>
  </si>
  <si>
    <t>Método 2</t>
  </si>
  <si>
    <t xml:space="preserve"> mientras más cerca a 1, mejor ajuste del modelo</t>
  </si>
  <si>
    <t>Metodo: Regresión no lineal utilizando SOLVER</t>
  </si>
  <si>
    <t xml:space="preserve">Datos reales vs Modelo </t>
  </si>
  <si>
    <t>Referencias</t>
  </si>
  <si>
    <t>Método 1 y 2</t>
  </si>
  <si>
    <t>Instrucciones</t>
  </si>
  <si>
    <t>Método 3</t>
  </si>
  <si>
    <t>https://apmonitor.com/pdc/index.php/Main/FirstOrderOptimization</t>
  </si>
  <si>
    <t>APMonitor</t>
  </si>
  <si>
    <t>Celdas de salida de resultados</t>
  </si>
  <si>
    <t>Celdas de entrada para ingresar datos</t>
  </si>
  <si>
    <t>Celdas con fórmulas o cálculos</t>
  </si>
  <si>
    <t>Ganancia del proceso</t>
  </si>
  <si>
    <t>ganancia del proceso, K</t>
  </si>
  <si>
    <t>&lt;-- CELDA OBJETIVO a minimizar en SOLVER</t>
  </si>
  <si>
    <t>Smith, C. A., &amp; Corripio, A. B. (1997). Principles and practices of automatic process control, 2 ed., Pág. 310-317, Wiley.</t>
  </si>
  <si>
    <t>Formato de Celdas</t>
  </si>
  <si>
    <t>Parámetros del modelo (¡PROBAR variando los valores!)</t>
  </si>
  <si>
    <r>
      <t>valor de la PV para un cambio de 63.2%</t>
    </r>
    <r>
      <rPr>
        <sz val="11"/>
        <color rgb="FF7F7F7F"/>
        <rFont val="Calibri"/>
        <family val="2"/>
      </rPr>
      <t>Δ</t>
    </r>
    <r>
      <rPr>
        <i/>
        <sz val="11"/>
        <color rgb="FF7F7F7F"/>
        <rFont val="Calibri"/>
        <family val="2"/>
      </rPr>
      <t>PV</t>
    </r>
  </si>
  <si>
    <r>
      <t xml:space="preserve">Seborg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(2017). Process Dynamics and Control, 4 ed., Pág. 112-113, Wiley.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</si>
</sst>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7F7F7F"/>
      <name val="Calibri"/>
      <family val="2"/>
    </font>
    <font>
      <i/>
      <sz val="11"/>
      <color rgb="FF7F7F7F"/>
      <name val="Calibri"/>
      <family val="2"/>
    </font>
    <font>
      <b/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3" borderId="3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1" fillId="6" borderId="1" xfId="1" applyFill="1"/>
    <xf numFmtId="0" fontId="0" fillId="6" borderId="0" xfId="0" applyFill="1"/>
    <xf numFmtId="0" fontId="2" fillId="6" borderId="2" xfId="2" applyFill="1"/>
    <xf numFmtId="0" fontId="7" fillId="6" borderId="0" xfId="7" applyFill="1"/>
    <xf numFmtId="0" fontId="6" fillId="4" borderId="5" xfId="6" applyAlignment="1">
      <alignment horizontal="center" vertical="center"/>
    </xf>
    <xf numFmtId="0" fontId="8" fillId="6" borderId="0" xfId="8" applyFill="1"/>
    <xf numFmtId="2" fontId="3" fillId="2" borderId="3" xfId="3" applyNumberFormat="1"/>
    <xf numFmtId="0" fontId="5" fillId="3" borderId="3" xfId="5" applyAlignment="1">
      <alignment horizontal="center" vertical="center"/>
    </xf>
    <xf numFmtId="2" fontId="5" fillId="3" borderId="3" xfId="5" applyNumberFormat="1" applyAlignment="1">
      <alignment horizontal="center" vertical="center"/>
    </xf>
    <xf numFmtId="165" fontId="3" fillId="2" borderId="3" xfId="3" applyNumberFormat="1"/>
    <xf numFmtId="164" fontId="5" fillId="3" borderId="3" xfId="5" applyNumberFormat="1" applyAlignment="1">
      <alignment horizontal="center" vertical="center"/>
    </xf>
    <xf numFmtId="2" fontId="3" fillId="2" borderId="3" xfId="3" applyNumberFormat="1" applyAlignment="1">
      <alignment horizontal="center" vertical="center"/>
    </xf>
    <xf numFmtId="0" fontId="6" fillId="4" borderId="5" xfId="6" applyAlignment="1">
      <alignment horizontal="center" vertical="center" wrapText="1"/>
    </xf>
    <xf numFmtId="0" fontId="9" fillId="5" borderId="6" xfId="9" applyBorder="1" applyAlignment="1">
      <alignment horizontal="center" wrapText="1"/>
    </xf>
    <xf numFmtId="0" fontId="9" fillId="5" borderId="6" xfId="9" applyBorder="1" applyAlignment="1">
      <alignment horizontal="center" vertical="center" wrapText="1"/>
    </xf>
    <xf numFmtId="2" fontId="3" fillId="2" borderId="7" xfId="3" applyNumberFormat="1" applyBorder="1" applyAlignment="1">
      <alignment horizontal="center" vertical="center"/>
    </xf>
    <xf numFmtId="166" fontId="0" fillId="6" borderId="0" xfId="0" applyNumberFormat="1" applyFill="1"/>
    <xf numFmtId="0" fontId="11" fillId="6" borderId="0" xfId="0" applyFont="1" applyFill="1"/>
    <xf numFmtId="0" fontId="6" fillId="4" borderId="5" xfId="6" applyAlignment="1">
      <alignment horizontal="center" vertical="center"/>
    </xf>
    <xf numFmtId="0" fontId="13" fillId="6" borderId="0" xfId="0" applyFont="1" applyFill="1"/>
    <xf numFmtId="0" fontId="3" fillId="2" borderId="3" xfId="3"/>
    <xf numFmtId="0" fontId="5" fillId="3" borderId="3" xfId="5"/>
    <xf numFmtId="2" fontId="5" fillId="3" borderId="3" xfId="5" applyNumberFormat="1"/>
    <xf numFmtId="0" fontId="8" fillId="6" borderId="0" xfId="8" quotePrefix="1" applyFill="1"/>
    <xf numFmtId="0" fontId="8" fillId="6" borderId="0" xfId="8" quotePrefix="1" applyFill="1" applyAlignment="1">
      <alignment horizontal="left"/>
    </xf>
    <xf numFmtId="0" fontId="8" fillId="6" borderId="0" xfId="8" applyFill="1" applyAlignment="1">
      <alignment horizontal="left" vertical="center"/>
    </xf>
    <xf numFmtId="0" fontId="17" fillId="6" borderId="8" xfId="10" applyFill="1"/>
    <xf numFmtId="0" fontId="4" fillId="3" borderId="4" xfId="4"/>
    <xf numFmtId="165" fontId="4" fillId="3" borderId="4" xfId="4" applyNumberFormat="1"/>
    <xf numFmtId="0" fontId="18" fillId="6" borderId="0" xfId="11" applyFill="1"/>
    <xf numFmtId="0" fontId="7" fillId="6" borderId="0" xfId="7" quotePrefix="1" applyFill="1" applyAlignment="1">
      <alignment horizontal="left"/>
    </xf>
    <xf numFmtId="164" fontId="0" fillId="3" borderId="3" xfId="5" applyNumberFormat="1" applyFont="1"/>
    <xf numFmtId="165" fontId="0" fillId="3" borderId="4" xfId="4" applyNumberFormat="1" applyFont="1"/>
    <xf numFmtId="2" fontId="3" fillId="2" borderId="3" xfId="3" applyNumberFormat="1" applyBorder="1" applyAlignment="1">
      <alignment horizontal="center" vertical="center"/>
    </xf>
    <xf numFmtId="165" fontId="0" fillId="3" borderId="3" xfId="5" applyNumberFormat="1" applyFont="1"/>
    <xf numFmtId="0" fontId="3" fillId="2" borderId="3" xfId="3" applyAlignment="1">
      <alignment horizontal="left" vertical="center"/>
    </xf>
    <xf numFmtId="0" fontId="5" fillId="3" borderId="3" xfId="5" applyAlignment="1">
      <alignment horizontal="left"/>
    </xf>
    <xf numFmtId="0" fontId="4" fillId="3" borderId="4" xfId="4" applyAlignment="1">
      <alignment horizontal="left" vertical="center"/>
    </xf>
    <xf numFmtId="0" fontId="6" fillId="4" borderId="5" xfId="6" applyAlignment="1">
      <alignment horizontal="center" vertical="center"/>
    </xf>
    <xf numFmtId="165" fontId="0" fillId="6" borderId="0" xfId="0" applyNumberFormat="1" applyFill="1"/>
    <xf numFmtId="2" fontId="0" fillId="6" borderId="0" xfId="0" applyNumberFormat="1" applyFill="1"/>
    <xf numFmtId="2" fontId="4" fillId="3" borderId="4" xfId="4" applyNumberFormat="1"/>
  </cellXfs>
  <cellStyles count="12">
    <cellStyle name="Cálculo" xfId="5" builtinId="22"/>
    <cellStyle name="Celda de comprobación" xfId="6" builtinId="23"/>
    <cellStyle name="Encabezado 1" xfId="1" builtinId="16"/>
    <cellStyle name="Énfasis1" xfId="9" builtinId="29"/>
    <cellStyle name="Entrada" xfId="3" builtinId="20"/>
    <cellStyle name="Hipervínculo" xfId="11" builtinId="8"/>
    <cellStyle name="Normal" xfId="0" builtinId="0"/>
    <cellStyle name="Salida" xfId="4" builtinId="21"/>
    <cellStyle name="Texto de advertencia" xfId="7" builtinId="11"/>
    <cellStyle name="Texto explicativo" xfId="8" builtinId="53"/>
    <cellStyle name="Título 2" xfId="2" builtinId="17"/>
    <cellStyle name="Título 3" xfId="10" builtinId="18"/>
  </cellStyles>
  <dxfs count="27">
    <dxf>
      <numFmt numFmtId="2" formatCode="0.00"/>
      <alignment horizontal="center" vertical="center" textRotation="0" wrapText="0" indent="0" justifyLastLine="0" shrinkToFit="0" readingOrder="0"/>
      <border>
        <left style="thin">
          <color rgb="FF7F7F7F"/>
        </left>
      </border>
    </dxf>
    <dxf>
      <numFmt numFmtId="2" formatCode="0.00"/>
      <alignment horizontal="center" vertical="center" textRotation="0" wrapText="0" indent="0" justifyLastLine="0" shrinkToFit="0" readingOrder="0"/>
      <border>
        <left style="thin">
          <color rgb="FF7F7F7F"/>
        </left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outline="0">
        <left style="thin">
          <color rgb="FF7F7F7F"/>
        </left>
      </border>
    </dxf>
    <dxf>
      <numFmt numFmtId="2" formatCode="0.00"/>
      <alignment horizontal="center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2" formatCode="0.00"/>
      <alignment horizontal="center" vertical="center" textRotation="0" wrapText="0" indent="0" justifyLastLine="0" shrinkToFit="0" readingOrder="0"/>
      <border outline="0">
        <right style="thin">
          <color rgb="FF7F7F7F"/>
        </right>
      </border>
    </dxf>
    <dxf>
      <border outline="0">
        <top style="thin">
          <color rgb="FF7F7F7F"/>
        </top>
      </border>
    </dxf>
    <dxf>
      <border outline="0">
        <top style="thin">
          <color rgb="FFB2B2B2"/>
        </top>
        <bottom style="thin">
          <color rgb="FF7F7F7F"/>
        </bottom>
      </border>
    </dxf>
    <dxf>
      <border outline="0">
        <bottom style="thin">
          <color rgb="FFB2B2B2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/>
        <bottom/>
      </border>
    </dxf>
    <dxf>
      <numFmt numFmtId="164" formatCode="0.0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outline="0">
        <left style="thin">
          <color rgb="FF7F7F7F"/>
        </left>
      </border>
    </dxf>
    <dxf>
      <numFmt numFmtId="2" formatCode="0.00"/>
      <alignment horizontal="center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2" formatCode="0.00"/>
      <alignment horizontal="center" vertical="center" textRotation="0" wrapText="0" indent="0" justifyLastLine="0" shrinkToFit="0" readingOrder="0"/>
      <border outline="0">
        <right style="thin">
          <color rgb="FF7F7F7F"/>
        </right>
      </border>
    </dxf>
    <dxf>
      <border outline="0">
        <top style="thin">
          <color rgb="FF7F7F7F"/>
        </top>
      </border>
    </dxf>
    <dxf>
      <border outline="0">
        <top style="thin">
          <color rgb="FFB2B2B2"/>
        </top>
        <bottom style="thin">
          <color rgb="FF7F7F7F"/>
        </bottom>
      </border>
    </dxf>
    <dxf>
      <border outline="0">
        <bottom style="thin">
          <color rgb="FFB2B2B2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outline="0">
        <left style="thin">
          <color rgb="FF7F7F7F"/>
        </left>
      </border>
    </dxf>
    <dxf>
      <numFmt numFmtId="2" formatCode="0.00"/>
      <alignment horizontal="center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2" formatCode="0.00"/>
      <alignment horizontal="center" vertical="center" textRotation="0" wrapText="0" indent="0" justifyLastLine="0" shrinkToFit="0" readingOrder="0"/>
      <border outline="0">
        <right style="thin">
          <color rgb="FF7F7F7F"/>
        </right>
      </border>
    </dxf>
    <dxf>
      <border outline="0">
        <top style="thin">
          <color rgb="FF7F7F7F"/>
        </top>
      </border>
    </dxf>
    <dxf>
      <border outline="0">
        <top style="thin">
          <color rgb="FFB2B2B2"/>
        </top>
        <bottom style="thin">
          <color rgb="FF7F7F7F"/>
        </bottom>
      </border>
    </dxf>
    <dxf>
      <border outline="0">
        <bottom style="thin">
          <color rgb="FFB2B2B2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B2B2B2"/>
        </left>
        <right style="thin">
          <color rgb="FFB2B2B2"/>
        </right>
        <top/>
        <bottom/>
      </border>
    </dxf>
  </dxfs>
  <tableStyles count="0" defaultTableStyle="TableStyleMedium2" defaultPivotStyle="PivotStyleLight16"/>
  <colors>
    <mruColors>
      <color rgb="FFFF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Prueba Escalón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reales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'Prueba escalón'!$B$9:$B$191</c:f>
              <c:numCache>
                <c:formatCode>0.00</c:formatCode>
                <c:ptCount val="18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</c:numCache>
            </c:numRef>
          </c:xVal>
          <c:yVal>
            <c:numRef>
              <c:f>'Prueba escalón'!$D$9:$D$191</c:f>
              <c:numCache>
                <c:formatCode>0.00</c:formatCode>
                <c:ptCount val="183"/>
                <c:pt idx="0">
                  <c:v>53.991999999999997</c:v>
                </c:pt>
                <c:pt idx="1">
                  <c:v>53.991999999999997</c:v>
                </c:pt>
                <c:pt idx="2">
                  <c:v>53.991999999999997</c:v>
                </c:pt>
                <c:pt idx="3">
                  <c:v>53.991999999999997</c:v>
                </c:pt>
                <c:pt idx="4">
                  <c:v>53.991999999999997</c:v>
                </c:pt>
                <c:pt idx="5">
                  <c:v>53.991999999999997</c:v>
                </c:pt>
                <c:pt idx="6">
                  <c:v>53.991999999999997</c:v>
                </c:pt>
                <c:pt idx="7">
                  <c:v>53.991999999999997</c:v>
                </c:pt>
                <c:pt idx="8">
                  <c:v>53.991999999999997</c:v>
                </c:pt>
                <c:pt idx="9">
                  <c:v>53.991999999999997</c:v>
                </c:pt>
                <c:pt idx="10">
                  <c:v>53.991999999999997</c:v>
                </c:pt>
                <c:pt idx="11">
                  <c:v>53.991999999999997</c:v>
                </c:pt>
                <c:pt idx="12">
                  <c:v>53.991999999999997</c:v>
                </c:pt>
                <c:pt idx="13">
                  <c:v>53.991999999999997</c:v>
                </c:pt>
                <c:pt idx="14">
                  <c:v>53.991999999999997</c:v>
                </c:pt>
                <c:pt idx="15">
                  <c:v>53.991999999999997</c:v>
                </c:pt>
                <c:pt idx="16">
                  <c:v>53.991999999999997</c:v>
                </c:pt>
                <c:pt idx="17">
                  <c:v>53.991999999999997</c:v>
                </c:pt>
                <c:pt idx="18">
                  <c:v>53.991999999999997</c:v>
                </c:pt>
                <c:pt idx="19">
                  <c:v>53.991999999999997</c:v>
                </c:pt>
                <c:pt idx="20">
                  <c:v>53.991999999999997</c:v>
                </c:pt>
                <c:pt idx="21">
                  <c:v>53.991999999999997</c:v>
                </c:pt>
                <c:pt idx="22">
                  <c:v>53.991</c:v>
                </c:pt>
                <c:pt idx="23">
                  <c:v>53.991</c:v>
                </c:pt>
                <c:pt idx="24">
                  <c:v>53.991</c:v>
                </c:pt>
                <c:pt idx="25">
                  <c:v>53.991</c:v>
                </c:pt>
                <c:pt idx="26">
                  <c:v>53.991999999999997</c:v>
                </c:pt>
                <c:pt idx="27">
                  <c:v>53.994999999999997</c:v>
                </c:pt>
                <c:pt idx="28">
                  <c:v>54.005000000000003</c:v>
                </c:pt>
                <c:pt idx="29">
                  <c:v>54.027000000000001</c:v>
                </c:pt>
                <c:pt idx="30">
                  <c:v>54.061</c:v>
                </c:pt>
                <c:pt idx="31">
                  <c:v>54.107999999999997</c:v>
                </c:pt>
                <c:pt idx="32">
                  <c:v>54.167000000000002</c:v>
                </c:pt>
                <c:pt idx="33">
                  <c:v>54.238</c:v>
                </c:pt>
                <c:pt idx="34">
                  <c:v>54.32</c:v>
                </c:pt>
                <c:pt idx="35">
                  <c:v>54.41</c:v>
                </c:pt>
                <c:pt idx="36">
                  <c:v>54.508000000000003</c:v>
                </c:pt>
                <c:pt idx="37">
                  <c:v>54.61</c:v>
                </c:pt>
                <c:pt idx="38">
                  <c:v>54.716999999999999</c:v>
                </c:pt>
                <c:pt idx="39">
                  <c:v>54.829000000000001</c:v>
                </c:pt>
                <c:pt idx="40">
                  <c:v>54.944000000000003</c:v>
                </c:pt>
                <c:pt idx="41">
                  <c:v>55.058999999999997</c:v>
                </c:pt>
                <c:pt idx="42">
                  <c:v>55.174999999999997</c:v>
                </c:pt>
                <c:pt idx="43">
                  <c:v>55.29</c:v>
                </c:pt>
                <c:pt idx="44">
                  <c:v>55.405999999999999</c:v>
                </c:pt>
                <c:pt idx="45">
                  <c:v>55.521999999999998</c:v>
                </c:pt>
                <c:pt idx="46">
                  <c:v>55.634999999999998</c:v>
                </c:pt>
                <c:pt idx="47">
                  <c:v>55.747</c:v>
                </c:pt>
                <c:pt idx="48">
                  <c:v>55.856000000000002</c:v>
                </c:pt>
                <c:pt idx="49">
                  <c:v>55.965000000000003</c:v>
                </c:pt>
                <c:pt idx="50">
                  <c:v>56.070999999999998</c:v>
                </c:pt>
                <c:pt idx="51">
                  <c:v>56.173999999999999</c:v>
                </c:pt>
                <c:pt idx="52">
                  <c:v>56.274000000000001</c:v>
                </c:pt>
                <c:pt idx="53">
                  <c:v>56.371000000000002</c:v>
                </c:pt>
                <c:pt idx="54">
                  <c:v>56.466999999999999</c:v>
                </c:pt>
                <c:pt idx="55">
                  <c:v>56.558999999999997</c:v>
                </c:pt>
                <c:pt idx="56">
                  <c:v>56.649000000000001</c:v>
                </c:pt>
                <c:pt idx="57">
                  <c:v>56.735999999999997</c:v>
                </c:pt>
                <c:pt idx="58">
                  <c:v>56.819000000000003</c:v>
                </c:pt>
                <c:pt idx="59">
                  <c:v>56.901000000000003</c:v>
                </c:pt>
                <c:pt idx="60">
                  <c:v>56.98</c:v>
                </c:pt>
                <c:pt idx="61">
                  <c:v>57.055999999999997</c:v>
                </c:pt>
                <c:pt idx="62">
                  <c:v>57.128999999999998</c:v>
                </c:pt>
                <c:pt idx="63">
                  <c:v>57.198999999999998</c:v>
                </c:pt>
                <c:pt idx="64">
                  <c:v>57.267000000000003</c:v>
                </c:pt>
                <c:pt idx="65">
                  <c:v>57.332999999999998</c:v>
                </c:pt>
                <c:pt idx="66">
                  <c:v>57.396000000000001</c:v>
                </c:pt>
                <c:pt idx="67">
                  <c:v>57.457000000000001</c:v>
                </c:pt>
                <c:pt idx="68">
                  <c:v>57.515000000000001</c:v>
                </c:pt>
                <c:pt idx="69">
                  <c:v>57.572000000000003</c:v>
                </c:pt>
                <c:pt idx="70">
                  <c:v>57.627000000000002</c:v>
                </c:pt>
                <c:pt idx="71">
                  <c:v>57.679000000000002</c:v>
                </c:pt>
                <c:pt idx="72">
                  <c:v>57.728999999999999</c:v>
                </c:pt>
                <c:pt idx="73">
                  <c:v>57.777000000000001</c:v>
                </c:pt>
                <c:pt idx="74">
                  <c:v>57.823</c:v>
                </c:pt>
                <c:pt idx="75">
                  <c:v>57.868000000000002</c:v>
                </c:pt>
                <c:pt idx="76">
                  <c:v>57.911000000000001</c:v>
                </c:pt>
                <c:pt idx="77">
                  <c:v>57.951999999999998</c:v>
                </c:pt>
                <c:pt idx="78">
                  <c:v>57.991</c:v>
                </c:pt>
                <c:pt idx="79">
                  <c:v>58.029000000000003</c:v>
                </c:pt>
                <c:pt idx="80">
                  <c:v>58.064999999999998</c:v>
                </c:pt>
                <c:pt idx="81">
                  <c:v>58.1</c:v>
                </c:pt>
                <c:pt idx="82">
                  <c:v>58.134</c:v>
                </c:pt>
                <c:pt idx="83">
                  <c:v>58.165999999999997</c:v>
                </c:pt>
                <c:pt idx="84">
                  <c:v>58.195999999999998</c:v>
                </c:pt>
                <c:pt idx="85">
                  <c:v>58.225999999999999</c:v>
                </c:pt>
                <c:pt idx="86">
                  <c:v>58.253999999999998</c:v>
                </c:pt>
                <c:pt idx="87">
                  <c:v>58.281999999999996</c:v>
                </c:pt>
                <c:pt idx="88">
                  <c:v>58.307000000000002</c:v>
                </c:pt>
                <c:pt idx="89">
                  <c:v>58.332999999999998</c:v>
                </c:pt>
                <c:pt idx="90">
                  <c:v>58.356999999999999</c:v>
                </c:pt>
                <c:pt idx="91">
                  <c:v>58.378999999999998</c:v>
                </c:pt>
                <c:pt idx="92">
                  <c:v>58.401000000000003</c:v>
                </c:pt>
                <c:pt idx="93">
                  <c:v>58.421999999999997</c:v>
                </c:pt>
                <c:pt idx="94">
                  <c:v>58.442999999999998</c:v>
                </c:pt>
                <c:pt idx="95">
                  <c:v>58.462000000000003</c:v>
                </c:pt>
                <c:pt idx="96">
                  <c:v>58.481000000000002</c:v>
                </c:pt>
                <c:pt idx="97">
                  <c:v>58.497999999999998</c:v>
                </c:pt>
                <c:pt idx="98">
                  <c:v>58.515000000000001</c:v>
                </c:pt>
                <c:pt idx="99">
                  <c:v>58.531999999999996</c:v>
                </c:pt>
                <c:pt idx="100">
                  <c:v>58.546999999999997</c:v>
                </c:pt>
                <c:pt idx="101">
                  <c:v>58.561999999999998</c:v>
                </c:pt>
                <c:pt idx="102">
                  <c:v>58.576999999999998</c:v>
                </c:pt>
                <c:pt idx="103">
                  <c:v>58.59</c:v>
                </c:pt>
                <c:pt idx="104">
                  <c:v>58.603999999999999</c:v>
                </c:pt>
                <c:pt idx="105">
                  <c:v>58.616</c:v>
                </c:pt>
                <c:pt idx="106">
                  <c:v>58.628</c:v>
                </c:pt>
                <c:pt idx="107">
                  <c:v>58.64</c:v>
                </c:pt>
                <c:pt idx="108">
                  <c:v>58.651000000000003</c:v>
                </c:pt>
                <c:pt idx="109">
                  <c:v>58.661999999999999</c:v>
                </c:pt>
                <c:pt idx="110">
                  <c:v>58.671999999999997</c:v>
                </c:pt>
                <c:pt idx="111">
                  <c:v>58.682000000000002</c:v>
                </c:pt>
                <c:pt idx="112">
                  <c:v>58.691000000000003</c:v>
                </c:pt>
                <c:pt idx="113">
                  <c:v>58.7</c:v>
                </c:pt>
                <c:pt idx="114">
                  <c:v>58.709000000000003</c:v>
                </c:pt>
                <c:pt idx="115">
                  <c:v>58.716999999999999</c:v>
                </c:pt>
                <c:pt idx="116">
                  <c:v>58.725000000000001</c:v>
                </c:pt>
                <c:pt idx="117">
                  <c:v>58.731999999999999</c:v>
                </c:pt>
                <c:pt idx="118">
                  <c:v>58.738999999999997</c:v>
                </c:pt>
                <c:pt idx="119">
                  <c:v>58.746000000000002</c:v>
                </c:pt>
                <c:pt idx="120">
                  <c:v>58.753</c:v>
                </c:pt>
                <c:pt idx="121">
                  <c:v>58.759</c:v>
                </c:pt>
                <c:pt idx="122">
                  <c:v>58.765000000000001</c:v>
                </c:pt>
                <c:pt idx="123">
                  <c:v>58.771000000000001</c:v>
                </c:pt>
                <c:pt idx="124">
                  <c:v>58.777000000000001</c:v>
                </c:pt>
                <c:pt idx="125">
                  <c:v>58.781999999999996</c:v>
                </c:pt>
                <c:pt idx="126">
                  <c:v>58.786999999999999</c:v>
                </c:pt>
                <c:pt idx="127">
                  <c:v>58.792000000000002</c:v>
                </c:pt>
                <c:pt idx="128">
                  <c:v>58.795999999999999</c:v>
                </c:pt>
                <c:pt idx="129">
                  <c:v>58.801000000000002</c:v>
                </c:pt>
                <c:pt idx="130">
                  <c:v>58.805</c:v>
                </c:pt>
                <c:pt idx="131">
                  <c:v>58.808999999999997</c:v>
                </c:pt>
                <c:pt idx="132">
                  <c:v>58.813000000000002</c:v>
                </c:pt>
                <c:pt idx="133">
                  <c:v>58.817</c:v>
                </c:pt>
                <c:pt idx="134">
                  <c:v>58.820999999999998</c:v>
                </c:pt>
                <c:pt idx="135">
                  <c:v>58.823999999999998</c:v>
                </c:pt>
                <c:pt idx="136">
                  <c:v>58.826999999999998</c:v>
                </c:pt>
                <c:pt idx="137">
                  <c:v>58.83</c:v>
                </c:pt>
                <c:pt idx="138">
                  <c:v>58.832999999999998</c:v>
                </c:pt>
                <c:pt idx="139">
                  <c:v>58.835999999999999</c:v>
                </c:pt>
                <c:pt idx="140">
                  <c:v>58.838999999999999</c:v>
                </c:pt>
                <c:pt idx="141">
                  <c:v>58.841999999999999</c:v>
                </c:pt>
                <c:pt idx="142">
                  <c:v>58.844000000000001</c:v>
                </c:pt>
                <c:pt idx="143">
                  <c:v>58.847000000000001</c:v>
                </c:pt>
                <c:pt idx="144">
                  <c:v>58.848999999999997</c:v>
                </c:pt>
                <c:pt idx="145">
                  <c:v>58.850999999999999</c:v>
                </c:pt>
                <c:pt idx="146">
                  <c:v>58.853000000000002</c:v>
                </c:pt>
                <c:pt idx="147">
                  <c:v>58.854999999999997</c:v>
                </c:pt>
                <c:pt idx="148">
                  <c:v>58.856999999999999</c:v>
                </c:pt>
                <c:pt idx="149">
                  <c:v>58.859000000000002</c:v>
                </c:pt>
                <c:pt idx="150">
                  <c:v>58.860999999999997</c:v>
                </c:pt>
                <c:pt idx="151">
                  <c:v>58.863</c:v>
                </c:pt>
                <c:pt idx="152">
                  <c:v>58.863999999999997</c:v>
                </c:pt>
                <c:pt idx="153">
                  <c:v>58.866</c:v>
                </c:pt>
                <c:pt idx="154">
                  <c:v>58.866999999999997</c:v>
                </c:pt>
                <c:pt idx="155">
                  <c:v>58.869</c:v>
                </c:pt>
                <c:pt idx="156">
                  <c:v>58.87</c:v>
                </c:pt>
                <c:pt idx="157">
                  <c:v>58.871000000000002</c:v>
                </c:pt>
                <c:pt idx="158">
                  <c:v>58.872999999999998</c:v>
                </c:pt>
                <c:pt idx="159">
                  <c:v>58.874000000000002</c:v>
                </c:pt>
                <c:pt idx="160">
                  <c:v>58.875</c:v>
                </c:pt>
                <c:pt idx="161">
                  <c:v>58.875999999999998</c:v>
                </c:pt>
                <c:pt idx="162">
                  <c:v>58.877000000000002</c:v>
                </c:pt>
                <c:pt idx="163">
                  <c:v>58.878</c:v>
                </c:pt>
                <c:pt idx="164">
                  <c:v>58.878999999999998</c:v>
                </c:pt>
                <c:pt idx="165">
                  <c:v>58.88</c:v>
                </c:pt>
                <c:pt idx="166">
                  <c:v>58.881</c:v>
                </c:pt>
                <c:pt idx="167">
                  <c:v>58.881999999999998</c:v>
                </c:pt>
                <c:pt idx="168">
                  <c:v>58.883000000000003</c:v>
                </c:pt>
                <c:pt idx="169">
                  <c:v>58.883000000000003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F-43B6-8724-940D52A5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34287"/>
        <c:axId val="1561434703"/>
      </c:scatterChart>
      <c:valAx>
        <c:axId val="15614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1434703"/>
        <c:crosses val="autoZero"/>
        <c:crossBetween val="midCat"/>
      </c:valAx>
      <c:valAx>
        <c:axId val="15614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143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Prueba Escalón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reales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'Datos vs Modelo'!$B$20:$B$937</c:f>
              <c:numCache>
                <c:formatCode>0.00</c:formatCode>
                <c:ptCount val="9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</c:numCache>
            </c:numRef>
          </c:xVal>
          <c:yVal>
            <c:numRef>
              <c:f>'Datos vs Modelo'!$D$20:$D$937</c:f>
              <c:numCache>
                <c:formatCode>0.00</c:formatCode>
                <c:ptCount val="918"/>
                <c:pt idx="0">
                  <c:v>53.991999999999997</c:v>
                </c:pt>
                <c:pt idx="1">
                  <c:v>53.991999999999997</c:v>
                </c:pt>
                <c:pt idx="2">
                  <c:v>53.991999999999997</c:v>
                </c:pt>
                <c:pt idx="3">
                  <c:v>53.991999999999997</c:v>
                </c:pt>
                <c:pt idx="4">
                  <c:v>53.991999999999997</c:v>
                </c:pt>
                <c:pt idx="5">
                  <c:v>53.991999999999997</c:v>
                </c:pt>
                <c:pt idx="6">
                  <c:v>53.991999999999997</c:v>
                </c:pt>
                <c:pt idx="7">
                  <c:v>53.991999999999997</c:v>
                </c:pt>
                <c:pt idx="8">
                  <c:v>53.991999999999997</c:v>
                </c:pt>
                <c:pt idx="9">
                  <c:v>53.991999999999997</c:v>
                </c:pt>
                <c:pt idx="10">
                  <c:v>53.991999999999997</c:v>
                </c:pt>
                <c:pt idx="11">
                  <c:v>53.991999999999997</c:v>
                </c:pt>
                <c:pt idx="12">
                  <c:v>53.991999999999997</c:v>
                </c:pt>
                <c:pt idx="13">
                  <c:v>53.991999999999997</c:v>
                </c:pt>
                <c:pt idx="14">
                  <c:v>53.991999999999997</c:v>
                </c:pt>
                <c:pt idx="15">
                  <c:v>53.991999999999997</c:v>
                </c:pt>
                <c:pt idx="16">
                  <c:v>53.991999999999997</c:v>
                </c:pt>
                <c:pt idx="17">
                  <c:v>53.991999999999997</c:v>
                </c:pt>
                <c:pt idx="18">
                  <c:v>53.991999999999997</c:v>
                </c:pt>
                <c:pt idx="19">
                  <c:v>53.991999999999997</c:v>
                </c:pt>
                <c:pt idx="20">
                  <c:v>53.991999999999997</c:v>
                </c:pt>
                <c:pt idx="21">
                  <c:v>53.991999999999997</c:v>
                </c:pt>
                <c:pt idx="22">
                  <c:v>53.991</c:v>
                </c:pt>
                <c:pt idx="23">
                  <c:v>53.991</c:v>
                </c:pt>
                <c:pt idx="24">
                  <c:v>53.991</c:v>
                </c:pt>
                <c:pt idx="25">
                  <c:v>53.991</c:v>
                </c:pt>
                <c:pt idx="26">
                  <c:v>53.991999999999997</c:v>
                </c:pt>
                <c:pt idx="27">
                  <c:v>53.994999999999997</c:v>
                </c:pt>
                <c:pt idx="28">
                  <c:v>54.005000000000003</c:v>
                </c:pt>
                <c:pt idx="29">
                  <c:v>54.027000000000001</c:v>
                </c:pt>
                <c:pt idx="30">
                  <c:v>54.061</c:v>
                </c:pt>
                <c:pt idx="31">
                  <c:v>54.107999999999997</c:v>
                </c:pt>
                <c:pt idx="32">
                  <c:v>54.167000000000002</c:v>
                </c:pt>
                <c:pt idx="33">
                  <c:v>54.238</c:v>
                </c:pt>
                <c:pt idx="34">
                  <c:v>54.32</c:v>
                </c:pt>
                <c:pt idx="35">
                  <c:v>54.41</c:v>
                </c:pt>
                <c:pt idx="36">
                  <c:v>54.508000000000003</c:v>
                </c:pt>
                <c:pt idx="37">
                  <c:v>54.61</c:v>
                </c:pt>
                <c:pt idx="38">
                  <c:v>54.716999999999999</c:v>
                </c:pt>
                <c:pt idx="39">
                  <c:v>54.829000000000001</c:v>
                </c:pt>
                <c:pt idx="40">
                  <c:v>54.944000000000003</c:v>
                </c:pt>
                <c:pt idx="41">
                  <c:v>55.058999999999997</c:v>
                </c:pt>
                <c:pt idx="42">
                  <c:v>55.174999999999997</c:v>
                </c:pt>
                <c:pt idx="43">
                  <c:v>55.29</c:v>
                </c:pt>
                <c:pt idx="44">
                  <c:v>55.405999999999999</c:v>
                </c:pt>
                <c:pt idx="45">
                  <c:v>55.521999999999998</c:v>
                </c:pt>
                <c:pt idx="46">
                  <c:v>55.634999999999998</c:v>
                </c:pt>
                <c:pt idx="47">
                  <c:v>55.747</c:v>
                </c:pt>
                <c:pt idx="48">
                  <c:v>55.856000000000002</c:v>
                </c:pt>
                <c:pt idx="49">
                  <c:v>55.965000000000003</c:v>
                </c:pt>
                <c:pt idx="50">
                  <c:v>56.070999999999998</c:v>
                </c:pt>
                <c:pt idx="51">
                  <c:v>56.173999999999999</c:v>
                </c:pt>
                <c:pt idx="52">
                  <c:v>56.274000000000001</c:v>
                </c:pt>
                <c:pt idx="53">
                  <c:v>56.371000000000002</c:v>
                </c:pt>
                <c:pt idx="54">
                  <c:v>56.466999999999999</c:v>
                </c:pt>
                <c:pt idx="55">
                  <c:v>56.558999999999997</c:v>
                </c:pt>
                <c:pt idx="56">
                  <c:v>56.649000000000001</c:v>
                </c:pt>
                <c:pt idx="57">
                  <c:v>56.735999999999997</c:v>
                </c:pt>
                <c:pt idx="58">
                  <c:v>56.819000000000003</c:v>
                </c:pt>
                <c:pt idx="59">
                  <c:v>56.901000000000003</c:v>
                </c:pt>
                <c:pt idx="60">
                  <c:v>56.98</c:v>
                </c:pt>
                <c:pt idx="61">
                  <c:v>57.055999999999997</c:v>
                </c:pt>
                <c:pt idx="62">
                  <c:v>57.128999999999998</c:v>
                </c:pt>
                <c:pt idx="63">
                  <c:v>57.198999999999998</c:v>
                </c:pt>
                <c:pt idx="64">
                  <c:v>57.267000000000003</c:v>
                </c:pt>
                <c:pt idx="65">
                  <c:v>57.332999999999998</c:v>
                </c:pt>
                <c:pt idx="66">
                  <c:v>57.396000000000001</c:v>
                </c:pt>
                <c:pt idx="67">
                  <c:v>57.457000000000001</c:v>
                </c:pt>
                <c:pt idx="68">
                  <c:v>57.515000000000001</c:v>
                </c:pt>
                <c:pt idx="69">
                  <c:v>57.572000000000003</c:v>
                </c:pt>
                <c:pt idx="70">
                  <c:v>57.627000000000002</c:v>
                </c:pt>
                <c:pt idx="71">
                  <c:v>57.679000000000002</c:v>
                </c:pt>
                <c:pt idx="72">
                  <c:v>57.728999999999999</c:v>
                </c:pt>
                <c:pt idx="73">
                  <c:v>57.777000000000001</c:v>
                </c:pt>
                <c:pt idx="74">
                  <c:v>57.823</c:v>
                </c:pt>
                <c:pt idx="75">
                  <c:v>57.868000000000002</c:v>
                </c:pt>
                <c:pt idx="76">
                  <c:v>57.911000000000001</c:v>
                </c:pt>
                <c:pt idx="77">
                  <c:v>57.951999999999998</c:v>
                </c:pt>
                <c:pt idx="78">
                  <c:v>57.991</c:v>
                </c:pt>
                <c:pt idx="79">
                  <c:v>58.029000000000003</c:v>
                </c:pt>
                <c:pt idx="80">
                  <c:v>58.064999999999998</c:v>
                </c:pt>
                <c:pt idx="81">
                  <c:v>58.1</c:v>
                </c:pt>
                <c:pt idx="82">
                  <c:v>58.134</c:v>
                </c:pt>
                <c:pt idx="83">
                  <c:v>58.165999999999997</c:v>
                </c:pt>
                <c:pt idx="84">
                  <c:v>58.195999999999998</c:v>
                </c:pt>
                <c:pt idx="85">
                  <c:v>58.225999999999999</c:v>
                </c:pt>
                <c:pt idx="86">
                  <c:v>58.253999999999998</c:v>
                </c:pt>
                <c:pt idx="87">
                  <c:v>58.281999999999996</c:v>
                </c:pt>
                <c:pt idx="88">
                  <c:v>58.307000000000002</c:v>
                </c:pt>
                <c:pt idx="89">
                  <c:v>58.332999999999998</c:v>
                </c:pt>
                <c:pt idx="90">
                  <c:v>58.356999999999999</c:v>
                </c:pt>
                <c:pt idx="91">
                  <c:v>58.378999999999998</c:v>
                </c:pt>
                <c:pt idx="92">
                  <c:v>58.401000000000003</c:v>
                </c:pt>
                <c:pt idx="93">
                  <c:v>58.421999999999997</c:v>
                </c:pt>
                <c:pt idx="94">
                  <c:v>58.442999999999998</c:v>
                </c:pt>
                <c:pt idx="95">
                  <c:v>58.462000000000003</c:v>
                </c:pt>
                <c:pt idx="96">
                  <c:v>58.481000000000002</c:v>
                </c:pt>
                <c:pt idx="97">
                  <c:v>58.497999999999998</c:v>
                </c:pt>
                <c:pt idx="98">
                  <c:v>58.515000000000001</c:v>
                </c:pt>
                <c:pt idx="99">
                  <c:v>58.531999999999996</c:v>
                </c:pt>
                <c:pt idx="100">
                  <c:v>58.546999999999997</c:v>
                </c:pt>
                <c:pt idx="101">
                  <c:v>58.561999999999998</c:v>
                </c:pt>
                <c:pt idx="102">
                  <c:v>58.576999999999998</c:v>
                </c:pt>
                <c:pt idx="103">
                  <c:v>58.59</c:v>
                </c:pt>
                <c:pt idx="104">
                  <c:v>58.603999999999999</c:v>
                </c:pt>
                <c:pt idx="105">
                  <c:v>58.616</c:v>
                </c:pt>
                <c:pt idx="106">
                  <c:v>58.628</c:v>
                </c:pt>
                <c:pt idx="107">
                  <c:v>58.64</c:v>
                </c:pt>
                <c:pt idx="108">
                  <c:v>58.651000000000003</c:v>
                </c:pt>
                <c:pt idx="109">
                  <c:v>58.661999999999999</c:v>
                </c:pt>
                <c:pt idx="110">
                  <c:v>58.671999999999997</c:v>
                </c:pt>
                <c:pt idx="111">
                  <c:v>58.682000000000002</c:v>
                </c:pt>
                <c:pt idx="112">
                  <c:v>58.691000000000003</c:v>
                </c:pt>
                <c:pt idx="113">
                  <c:v>58.7</c:v>
                </c:pt>
                <c:pt idx="114">
                  <c:v>58.709000000000003</c:v>
                </c:pt>
                <c:pt idx="115">
                  <c:v>58.716999999999999</c:v>
                </c:pt>
                <c:pt idx="116">
                  <c:v>58.725000000000001</c:v>
                </c:pt>
                <c:pt idx="117">
                  <c:v>58.731999999999999</c:v>
                </c:pt>
                <c:pt idx="118">
                  <c:v>58.738999999999997</c:v>
                </c:pt>
                <c:pt idx="119">
                  <c:v>58.746000000000002</c:v>
                </c:pt>
                <c:pt idx="120">
                  <c:v>58.753</c:v>
                </c:pt>
                <c:pt idx="121">
                  <c:v>58.759</c:v>
                </c:pt>
                <c:pt idx="122">
                  <c:v>58.765000000000001</c:v>
                </c:pt>
                <c:pt idx="123">
                  <c:v>58.771000000000001</c:v>
                </c:pt>
                <c:pt idx="124">
                  <c:v>58.777000000000001</c:v>
                </c:pt>
                <c:pt idx="125">
                  <c:v>58.781999999999996</c:v>
                </c:pt>
                <c:pt idx="126">
                  <c:v>58.786999999999999</c:v>
                </c:pt>
                <c:pt idx="127">
                  <c:v>58.792000000000002</c:v>
                </c:pt>
                <c:pt idx="128">
                  <c:v>58.795999999999999</c:v>
                </c:pt>
                <c:pt idx="129">
                  <c:v>58.801000000000002</c:v>
                </c:pt>
                <c:pt idx="130">
                  <c:v>58.805</c:v>
                </c:pt>
                <c:pt idx="131">
                  <c:v>58.808999999999997</c:v>
                </c:pt>
                <c:pt idx="132">
                  <c:v>58.813000000000002</c:v>
                </c:pt>
                <c:pt idx="133">
                  <c:v>58.817</c:v>
                </c:pt>
                <c:pt idx="134">
                  <c:v>58.820999999999998</c:v>
                </c:pt>
                <c:pt idx="135">
                  <c:v>58.823999999999998</c:v>
                </c:pt>
                <c:pt idx="136">
                  <c:v>58.826999999999998</c:v>
                </c:pt>
                <c:pt idx="137">
                  <c:v>58.83</c:v>
                </c:pt>
                <c:pt idx="138">
                  <c:v>58.832999999999998</c:v>
                </c:pt>
                <c:pt idx="139">
                  <c:v>58.835999999999999</c:v>
                </c:pt>
                <c:pt idx="140">
                  <c:v>58.838999999999999</c:v>
                </c:pt>
                <c:pt idx="141">
                  <c:v>58.841999999999999</c:v>
                </c:pt>
                <c:pt idx="142">
                  <c:v>58.844000000000001</c:v>
                </c:pt>
                <c:pt idx="143">
                  <c:v>58.847000000000001</c:v>
                </c:pt>
                <c:pt idx="144">
                  <c:v>58.848999999999997</c:v>
                </c:pt>
                <c:pt idx="145">
                  <c:v>58.850999999999999</c:v>
                </c:pt>
                <c:pt idx="146">
                  <c:v>58.853000000000002</c:v>
                </c:pt>
                <c:pt idx="147">
                  <c:v>58.854999999999997</c:v>
                </c:pt>
                <c:pt idx="148">
                  <c:v>58.856999999999999</c:v>
                </c:pt>
                <c:pt idx="149">
                  <c:v>58.859000000000002</c:v>
                </c:pt>
                <c:pt idx="150">
                  <c:v>58.860999999999997</c:v>
                </c:pt>
                <c:pt idx="151">
                  <c:v>58.863</c:v>
                </c:pt>
                <c:pt idx="152">
                  <c:v>58.863999999999997</c:v>
                </c:pt>
                <c:pt idx="153">
                  <c:v>58.866</c:v>
                </c:pt>
                <c:pt idx="154">
                  <c:v>58.866999999999997</c:v>
                </c:pt>
                <c:pt idx="155">
                  <c:v>58.869</c:v>
                </c:pt>
                <c:pt idx="156">
                  <c:v>58.87</c:v>
                </c:pt>
                <c:pt idx="157">
                  <c:v>58.871000000000002</c:v>
                </c:pt>
                <c:pt idx="158">
                  <c:v>58.872999999999998</c:v>
                </c:pt>
                <c:pt idx="159">
                  <c:v>58.874000000000002</c:v>
                </c:pt>
                <c:pt idx="160">
                  <c:v>58.875</c:v>
                </c:pt>
                <c:pt idx="161">
                  <c:v>58.875999999999998</c:v>
                </c:pt>
                <c:pt idx="162">
                  <c:v>58.877000000000002</c:v>
                </c:pt>
                <c:pt idx="163">
                  <c:v>58.878</c:v>
                </c:pt>
                <c:pt idx="164">
                  <c:v>58.878999999999998</c:v>
                </c:pt>
                <c:pt idx="165">
                  <c:v>58.88</c:v>
                </c:pt>
                <c:pt idx="166">
                  <c:v>58.881</c:v>
                </c:pt>
                <c:pt idx="167">
                  <c:v>58.881999999999998</c:v>
                </c:pt>
                <c:pt idx="168">
                  <c:v>58.883000000000003</c:v>
                </c:pt>
                <c:pt idx="169">
                  <c:v>58.883000000000003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1-45DB-A558-D9EB37BF980E}"/>
            </c:ext>
          </c:extLst>
        </c:ser>
        <c:ser>
          <c:idx val="1"/>
          <c:order val="1"/>
          <c:tx>
            <c:v>Modelo FOPDT</c:v>
          </c:tx>
          <c:spPr>
            <a:ln w="28575" cap="sq">
              <a:solidFill>
                <a:srgbClr val="FF99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'Datos vs Modelo'!$B$20:$B$937</c:f>
              <c:numCache>
                <c:formatCode>0.00</c:formatCode>
                <c:ptCount val="9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</c:numCache>
            </c:numRef>
          </c:xVal>
          <c:yVal>
            <c:numRef>
              <c:f>'Datos vs Modelo'!$E$20:$E$937</c:f>
              <c:numCache>
                <c:formatCode>0.00</c:formatCode>
                <c:ptCount val="918"/>
                <c:pt idx="0">
                  <c:v>53.991999999999997</c:v>
                </c:pt>
                <c:pt idx="1">
                  <c:v>53.991999999999997</c:v>
                </c:pt>
                <c:pt idx="2">
                  <c:v>53.991999999999997</c:v>
                </c:pt>
                <c:pt idx="3">
                  <c:v>53.991999999999997</c:v>
                </c:pt>
                <c:pt idx="4">
                  <c:v>53.991999999999997</c:v>
                </c:pt>
                <c:pt idx="5">
                  <c:v>53.991999999999997</c:v>
                </c:pt>
                <c:pt idx="6">
                  <c:v>53.991999999999997</c:v>
                </c:pt>
                <c:pt idx="7">
                  <c:v>53.991999999999997</c:v>
                </c:pt>
                <c:pt idx="8">
                  <c:v>53.991999999999997</c:v>
                </c:pt>
                <c:pt idx="9">
                  <c:v>53.991999999999997</c:v>
                </c:pt>
                <c:pt idx="10">
                  <c:v>53.991999999999997</c:v>
                </c:pt>
                <c:pt idx="11">
                  <c:v>53.991999999999997</c:v>
                </c:pt>
                <c:pt idx="12">
                  <c:v>53.991999999999997</c:v>
                </c:pt>
                <c:pt idx="13">
                  <c:v>53.991999999999997</c:v>
                </c:pt>
                <c:pt idx="14">
                  <c:v>53.991999999999997</c:v>
                </c:pt>
                <c:pt idx="15">
                  <c:v>53.991999999999997</c:v>
                </c:pt>
                <c:pt idx="16">
                  <c:v>53.991999999999997</c:v>
                </c:pt>
                <c:pt idx="17">
                  <c:v>53.991999999999997</c:v>
                </c:pt>
                <c:pt idx="18">
                  <c:v>53.991999999999997</c:v>
                </c:pt>
                <c:pt idx="19">
                  <c:v>53.991999999999997</c:v>
                </c:pt>
                <c:pt idx="20">
                  <c:v>53.991999999999997</c:v>
                </c:pt>
                <c:pt idx="21">
                  <c:v>53.991999999999997</c:v>
                </c:pt>
                <c:pt idx="22">
                  <c:v>53.991999999999997</c:v>
                </c:pt>
                <c:pt idx="23">
                  <c:v>53.991999999999997</c:v>
                </c:pt>
                <c:pt idx="24">
                  <c:v>53.991999999999997</c:v>
                </c:pt>
                <c:pt idx="25">
                  <c:v>53.991999999999997</c:v>
                </c:pt>
                <c:pt idx="26">
                  <c:v>53.991999999999997</c:v>
                </c:pt>
                <c:pt idx="27">
                  <c:v>53.991999999999997</c:v>
                </c:pt>
                <c:pt idx="28">
                  <c:v>53.991999999999997</c:v>
                </c:pt>
                <c:pt idx="29">
                  <c:v>53.991999999999997</c:v>
                </c:pt>
                <c:pt idx="30">
                  <c:v>53.991999999999997</c:v>
                </c:pt>
                <c:pt idx="31">
                  <c:v>53.991999999999997</c:v>
                </c:pt>
                <c:pt idx="32">
                  <c:v>53.991999999999997</c:v>
                </c:pt>
                <c:pt idx="33">
                  <c:v>53.991999999999997</c:v>
                </c:pt>
                <c:pt idx="34">
                  <c:v>53.991999999999997</c:v>
                </c:pt>
                <c:pt idx="35">
                  <c:v>54.010487690602041</c:v>
                </c:pt>
                <c:pt idx="36">
                  <c:v>54.191563554736312</c:v>
                </c:pt>
                <c:pt idx="37">
                  <c:v>54.365908763893337</c:v>
                </c:pt>
                <c:pt idx="38">
                  <c:v>54.533773498938679</c:v>
                </c:pt>
                <c:pt idx="39">
                  <c:v>54.695398641425186</c:v>
                </c:pt>
                <c:pt idx="40">
                  <c:v>54.851016119251767</c:v>
                </c:pt>
                <c:pt idx="41">
                  <c:v>55.000849239473936</c:v>
                </c:pt>
                <c:pt idx="42">
                  <c:v>55.145113008743664</c:v>
                </c:pt>
                <c:pt idx="43">
                  <c:v>55.284014441838366</c:v>
                </c:pt>
                <c:pt idx="44">
                  <c:v>55.417752858721741</c:v>
                </c:pt>
                <c:pt idx="45">
                  <c:v>55.546520170562765</c:v>
                </c:pt>
                <c:pt idx="46">
                  <c:v>55.670501155123269</c:v>
                </c:pt>
                <c:pt idx="47">
                  <c:v>55.789873721909238</c:v>
                </c:pt>
                <c:pt idx="48">
                  <c:v>55.90480916746634</c:v>
                </c:pt>
                <c:pt idx="49">
                  <c:v>56.015472421186061</c:v>
                </c:pt>
                <c:pt idx="50">
                  <c:v>56.122022281975106</c:v>
                </c:pt>
                <c:pt idx="51">
                  <c:v>56.224611646127705</c:v>
                </c:pt>
                <c:pt idx="52">
                  <c:v>56.323387726727866</c:v>
                </c:pt>
                <c:pt idx="53">
                  <c:v>56.418492264896337</c:v>
                </c:pt>
                <c:pt idx="54">
                  <c:v>56.510061733185431</c:v>
                </c:pt>
                <c:pt idx="55">
                  <c:v>56.598227531413634</c:v>
                </c:pt>
                <c:pt idx="56">
                  <c:v>56.683116175220924</c:v>
                </c:pt>
                <c:pt idx="57">
                  <c:v>56.764849477615464</c:v>
                </c:pt>
                <c:pt idx="58">
                  <c:v>56.843544723772091</c:v>
                </c:pt>
                <c:pt idx="59">
                  <c:v>56.919314839333524</c:v>
                </c:pt>
                <c:pt idx="60">
                  <c:v>56.992268552455748</c:v>
                </c:pt>
                <c:pt idx="61">
                  <c:v>57.062510549830087</c:v>
                </c:pt>
                <c:pt idx="62">
                  <c:v>57.130141626905903</c:v>
                </c:pt>
                <c:pt idx="63">
                  <c:v>57.19525883252949</c:v>
                </c:pt>
                <c:pt idx="64">
                  <c:v>57.257955608206593</c:v>
                </c:pt>
                <c:pt idx="65">
                  <c:v>57.318321922188616</c:v>
                </c:pt>
                <c:pt idx="66">
                  <c:v>57.376444398574698</c:v>
                </c:pt>
                <c:pt idx="67">
                  <c:v>57.432406441615079</c:v>
                </c:pt>
                <c:pt idx="68">
                  <c:v>57.486288355394024</c:v>
                </c:pt>
                <c:pt idx="69">
                  <c:v>57.538167459064091</c:v>
                </c:pt>
                <c:pt idx="70">
                  <c:v>57.588118197797172</c:v>
                </c:pt>
                <c:pt idx="71">
                  <c:v>57.636212249611333</c:v>
                </c:pt>
                <c:pt idx="72">
                  <c:v>57.682518628226923</c:v>
                </c:pt>
                <c:pt idx="73">
                  <c:v>57.727103782099526</c:v>
                </c:pt>
                <c:pt idx="74">
                  <c:v>57.770031689771706</c:v>
                </c:pt>
                <c:pt idx="75">
                  <c:v>57.811363951680619</c:v>
                </c:pt>
                <c:pt idx="76">
                  <c:v>57.851159878553005</c:v>
                </c:pt>
                <c:pt idx="77">
                  <c:v>57.889476576514575</c:v>
                </c:pt>
                <c:pt idx="78">
                  <c:v>57.926369029035818</c:v>
                </c:pt>
                <c:pt idx="79">
                  <c:v>57.961890175831854</c:v>
                </c:pt>
                <c:pt idx="80">
                  <c:v>57.99609098882955</c:v>
                </c:pt>
                <c:pt idx="81">
                  <c:v>58.029020545310921</c:v>
                </c:pt>
                <c:pt idx="82">
                  <c:v>58.060726098337781</c:v>
                </c:pt>
                <c:pt idx="83">
                  <c:v>58.091253144558628</c:v>
                </c:pt>
                <c:pt idx="84">
                  <c:v>58.120645489495182</c:v>
                </c:pt>
                <c:pt idx="85">
                  <c:v>58.148945310402176</c:v>
                </c:pt>
                <c:pt idx="86">
                  <c:v>58.176193216790615</c:v>
                </c:pt>
                <c:pt idx="87">
                  <c:v>58.202428308701379</c:v>
                </c:pt>
                <c:pt idx="88">
                  <c:v>58.227688232812767</c:v>
                </c:pt>
                <c:pt idx="89">
                  <c:v>58.252009236462513</c:v>
                </c:pt>
                <c:pt idx="90">
                  <c:v>58.275426219661774</c:v>
                </c:pt>
                <c:pt idx="91">
                  <c:v>58.297972785175737</c:v>
                </c:pt>
                <c:pt idx="92">
                  <c:v>58.319681286742743</c:v>
                </c:pt>
                <c:pt idx="93">
                  <c:v>58.340582875501021</c:v>
                </c:pt>
                <c:pt idx="94">
                  <c:v>58.360707544689809</c:v>
                </c:pt>
                <c:pt idx="95">
                  <c:v>58.380084172688854</c:v>
                </c:pt>
                <c:pt idx="96">
                  <c:v>58.398740564458137</c:v>
                </c:pt>
                <c:pt idx="97">
                  <c:v>58.416703491437296</c:v>
                </c:pt>
                <c:pt idx="98">
                  <c:v>58.433998729961914</c:v>
                </c:pt>
                <c:pt idx="99">
                  <c:v>58.450651098251925</c:v>
                </c:pt>
                <c:pt idx="100">
                  <c:v>58.466684492025088</c:v>
                </c:pt>
                <c:pt idx="101">
                  <c:v>58.48212191878676</c:v>
                </c:pt>
                <c:pt idx="102">
                  <c:v>58.496985530845045</c:v>
                </c:pt>
                <c:pt idx="103">
                  <c:v>58.511296657098782</c:v>
                </c:pt>
                <c:pt idx="104">
                  <c:v>58.525075833643982</c:v>
                </c:pt>
                <c:pt idx="105">
                  <c:v>58.538342833242574</c:v>
                </c:pt>
                <c:pt idx="106">
                  <c:v>58.551116693695818</c:v>
                </c:pt>
                <c:pt idx="107">
                  <c:v>58.56341574516307</c:v>
                </c:pt>
                <c:pt idx="108">
                  <c:v>58.575257636465054</c:v>
                </c:pt>
                <c:pt idx="109">
                  <c:v>58.586659360409492</c:v>
                </c:pt>
                <c:pt idx="110">
                  <c:v>58.597637278175327</c:v>
                </c:pt>
                <c:pt idx="111">
                  <c:v>58.608207142790597</c:v>
                </c:pt>
                <c:pt idx="112">
                  <c:v>58.618384121737641</c:v>
                </c:pt>
                <c:pt idx="113">
                  <c:v>58.628182818717995</c:v>
                </c:pt>
                <c:pt idx="114">
                  <c:v>58.63761729460839</c:v>
                </c:pt>
                <c:pt idx="115">
                  <c:v>58.646701087637688</c:v>
                </c:pt>
                <c:pt idx="116">
                  <c:v>58.655447232813934</c:v>
                </c:pt>
                <c:pt idx="117">
                  <c:v>58.663868280629224</c:v>
                </c:pt>
                <c:pt idx="118">
                  <c:v>58.671976315069365</c:v>
                </c:pt>
                <c:pt idx="119">
                  <c:v>58.679782970954051</c:v>
                </c:pt>
                <c:pt idx="120">
                  <c:v>58.687299450632551</c:v>
                </c:pt>
                <c:pt idx="121">
                  <c:v>58.694536540058792</c:v>
                </c:pt>
                <c:pt idx="122">
                  <c:v>58.701504624268892</c:v>
                </c:pt>
                <c:pt idx="123">
                  <c:v>58.70821370228348</c:v>
                </c:pt>
                <c:pt idx="124">
                  <c:v>58.714673401455954</c:v>
                </c:pt>
                <c:pt idx="125">
                  <c:v>58.720892991287542</c:v>
                </c:pt>
                <c:pt idx="126">
                  <c:v>58.726881396728793</c:v>
                </c:pt>
                <c:pt idx="127">
                  <c:v>58.732647210986599</c:v>
                </c:pt>
                <c:pt idx="128">
                  <c:v>58.738198707855304</c:v>
                </c:pt>
                <c:pt idx="129">
                  <c:v>58.743543853589308</c:v>
                </c:pt>
                <c:pt idx="130">
                  <c:v>58.748690318334482</c:v>
                </c:pt>
                <c:pt idx="131">
                  <c:v>58.753645487134634</c:v>
                </c:pt>
                <c:pt idx="132">
                  <c:v>58.7584164705288</c:v>
                </c:pt>
                <c:pt idx="133">
                  <c:v>58.763010114754756</c:v>
                </c:pt>
                <c:pt idx="134">
                  <c:v>58.767433011573161</c:v>
                </c:pt>
                <c:pt idx="135">
                  <c:v>58.771691507726523</c:v>
                </c:pt>
                <c:pt idx="136">
                  <c:v>58.77579171404669</c:v>
                </c:pt>
                <c:pt idx="137">
                  <c:v>58.779739514223671</c:v>
                </c:pt>
                <c:pt idx="138">
                  <c:v>58.783540573248615</c:v>
                </c:pt>
                <c:pt idx="139">
                  <c:v>58.787200345542892</c:v>
                </c:pt>
                <c:pt idx="140">
                  <c:v>58.79072408278509</c:v>
                </c:pt>
                <c:pt idx="141">
                  <c:v>58.794116841447007</c:v>
                </c:pt>
                <c:pt idx="142">
                  <c:v>58.797383490049562</c:v>
                </c:pt>
                <c:pt idx="143">
                  <c:v>58.80052871614901</c:v>
                </c:pt>
                <c:pt idx="144">
                  <c:v>58.803557033063449</c:v>
                </c:pt>
                <c:pt idx="145">
                  <c:v>58.806472786349318</c:v>
                </c:pt>
                <c:pt idx="146">
                  <c:v>58.809280160037176</c:v>
                </c:pt>
                <c:pt idx="147">
                  <c:v>58.811983182635629</c:v>
                </c:pt>
                <c:pt idx="148">
                  <c:v>58.814585732912214</c:v>
                </c:pt>
                <c:pt idx="149">
                  <c:v>58.817091545459242</c:v>
                </c:pt>
                <c:pt idx="150">
                  <c:v>58.819504216052913</c:v>
                </c:pt>
                <c:pt idx="151">
                  <c:v>58.821827206813118</c:v>
                </c:pt>
                <c:pt idx="152">
                  <c:v>58.824063851171516</c:v>
                </c:pt>
                <c:pt idx="153">
                  <c:v>58.826217358654908</c:v>
                </c:pt>
                <c:pt idx="154">
                  <c:v>58.828290819490832</c:v>
                </c:pt>
                <c:pt idx="155">
                  <c:v>58.830287209041956</c:v>
                </c:pt>
                <c:pt idx="156">
                  <c:v>58.83220939207564</c:v>
                </c:pt>
                <c:pt idx="157">
                  <c:v>58.834060126874832</c:v>
                </c:pt>
                <c:pt idx="158">
                  <c:v>58.835842069196083</c:v>
                </c:pt>
                <c:pt idx="159">
                  <c:v>58.837557776080544</c:v>
                </c:pt>
                <c:pt idx="160">
                  <c:v>58.83920970952321</c:v>
                </c:pt>
                <c:pt idx="161">
                  <c:v>58.840800240005848</c:v>
                </c:pt>
                <c:pt idx="162">
                  <c:v>58.842331649898561</c:v>
                </c:pt>
                <c:pt idx="163">
                  <c:v>58.843806136734926</c:v>
                </c:pt>
                <c:pt idx="164">
                  <c:v>58.845225816365414</c:v>
                </c:pt>
                <c:pt idx="165">
                  <c:v>58.846592725993588</c:v>
                </c:pt>
                <c:pt idx="166">
                  <c:v>58.847908827099396</c:v>
                </c:pt>
                <c:pt idx="167">
                  <c:v>58.849176008253885</c:v>
                </c:pt>
                <c:pt idx="168">
                  <c:v>58.850396087829232</c:v>
                </c:pt>
                <c:pt idx="169">
                  <c:v>58.851570816608074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1-45DB-A558-D9EB37BF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34287"/>
        <c:axId val="1561434703"/>
      </c:scatterChart>
      <c:valAx>
        <c:axId val="15614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1434703"/>
        <c:crosses val="autoZero"/>
        <c:crossBetween val="midCat"/>
      </c:valAx>
      <c:valAx>
        <c:axId val="15614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143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6</xdr:row>
      <xdr:rowOff>171450</xdr:rowOff>
    </xdr:from>
    <xdr:to>
      <xdr:col>12</xdr:col>
      <xdr:colOff>285749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02C0CA-AD95-462B-8C74-9AD007E8F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16</xdr:row>
      <xdr:rowOff>161925</xdr:rowOff>
    </xdr:from>
    <xdr:to>
      <xdr:col>14</xdr:col>
      <xdr:colOff>466725</xdr:colOff>
      <xdr:row>34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1B6FB9-FF00-4FD1-AA5B-3F0C06BB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D4BB6-58D7-45D4-807F-0A39C0D2809B}" name="Tabla15" displayName="Tabla15" ref="B8:D178" totalsRowShown="0" headerRowDxfId="26" headerRowBorderDxfId="25" tableBorderDxfId="24" totalsRowBorderDxfId="23" headerRowCellStyle="Énfasis1">
  <autoFilter ref="B8:D178" xr:uid="{3675C600-1CEC-4CAC-9C4E-B813F6B44545}"/>
  <tableColumns count="3">
    <tableColumn id="1" xr3:uid="{590B4301-B4D9-4BB1-8E34-A56FA41437AC}" name="Tiempo_x000a_[min]" dataDxfId="22" dataCellStyle="Entrada"/>
    <tableColumn id="2" xr3:uid="{38CC32A7-45A0-4B6F-9091-F06D7AF004D4}" name="OP_x000a_[%]" dataDxfId="21" dataCellStyle="Entrada"/>
    <tableColumn id="3" xr3:uid="{7B388785-848F-4722-B035-AE5791BEC8FE}" name="PV_x000a_[%]" dataDxfId="20" dataCellStyle="Entra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5C600-1CEC-4CAC-9C4E-B813F6B44545}" name="Tabla1" displayName="Tabla1" ref="B19:G189" totalsRowShown="0" headerRowDxfId="19" headerRowBorderDxfId="18" tableBorderDxfId="17" totalsRowBorderDxfId="16" headerRowCellStyle="Énfasis1">
  <autoFilter ref="B19:G189" xr:uid="{3675C600-1CEC-4CAC-9C4E-B813F6B44545}"/>
  <tableColumns count="6">
    <tableColumn id="1" xr3:uid="{F9A208E8-A1C8-4716-86D9-60AB4BF85EB5}" name="Tiempo_x000a_[min]" dataDxfId="15" dataCellStyle="Entrada"/>
    <tableColumn id="2" xr3:uid="{ADB13FA0-052F-4854-A73E-8CF32B9CE22D}" name="OP_x000a_[%]" dataDxfId="14" dataCellStyle="Entrada"/>
    <tableColumn id="3" xr3:uid="{F40B88C5-1A4B-4B61-A2C4-B9437B2D64A4}" name="PV_x000a_[%]" dataDxfId="13" dataCellStyle="Entrada"/>
    <tableColumn id="4" xr3:uid="{872E6DFC-EEB6-4C30-9002-F92B168EFEDF}" name="PV est_x000a_[%]" dataDxfId="1" dataCellStyle="Cálculo">
      <calculatedColumnFormula>$E$10*$D$16*(1-EXP(-(B20-($E$12+$H$16))/$E$11))*F20+$D$20</calculatedColumnFormula>
    </tableColumn>
    <tableColumn id="5" xr3:uid="{53561DAF-5383-4FD3-ACC0-F8CD0158FAA6}" name="S(t-theta)_x000a_[%]" dataDxfId="2" dataCellStyle="Cálculo">
      <calculatedColumnFormula>IFERROR(IF(B20&lt;$E$12+$H$16,0,1),"")</calculatedColumnFormula>
    </tableColumn>
    <tableColumn id="6" xr3:uid="{797FB255-2154-4EA9-8CD6-F553E756B5DF}" name="error^2" dataDxfId="12" dataCellStyle="Cálculo">
      <calculatedColumnFormula>(D20-E20)^2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53015-1189-4E6A-AC80-59476C2382F8}" name="Tabla13" displayName="Tabla13" ref="B19:G189" totalsRowShown="0" headerRowDxfId="11" headerRowBorderDxfId="10" tableBorderDxfId="9" totalsRowBorderDxfId="8" headerRowCellStyle="Énfasis1">
  <autoFilter ref="B19:G189" xr:uid="{3675C600-1CEC-4CAC-9C4E-B813F6B44545}"/>
  <tableColumns count="6">
    <tableColumn id="1" xr3:uid="{212E7531-A913-452D-80C4-4EDCFB08D29B}" name="Tiempo_x000a_[min]" dataDxfId="7" dataCellStyle="Entrada"/>
    <tableColumn id="2" xr3:uid="{96209C98-0E12-4A80-A9DF-759DE24285A0}" name="OP_x000a_[%]" dataDxfId="6" dataCellStyle="Entrada"/>
    <tableColumn id="3" xr3:uid="{4BC1F08A-E5F0-45CE-8EF0-B175A6136A9A}" name="PV_x000a_[%]" dataDxfId="5" dataCellStyle="Entrada"/>
    <tableColumn id="4" xr3:uid="{1F01E784-9DF4-49DD-A4FF-6634B58BC6D3}" name="PV est_x000a_[%]" dataDxfId="0" dataCellStyle="Cálculo">
      <calculatedColumnFormula>$E$10*$E$16*(1-EXP(-(B20-($E$12+$H$16))/$E$11))*F20+$D$20</calculatedColumnFormula>
    </tableColumn>
    <tableColumn id="5" xr3:uid="{DB2BA151-8DD4-4965-9A15-2A4CB76AB694}" name="S(t-theta)_x000a_[%]" dataDxfId="3" dataCellStyle="Cálculo">
      <calculatedColumnFormula>IFERROR(IF(B20&lt;$E$12+$H$16,0,1),"")</calculatedColumnFormula>
    </tableColumn>
    <tableColumn id="6" xr3:uid="{040A2131-3592-41BE-A7CF-85E78F9D47E5}" name="error^2" dataDxfId="4" dataCellStyle="Cálculo">
      <calculatedColumnFormula>(D20-E20)^2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pmonitor.com/pdc/index.php/Main/FirstOrderOptimiz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EFDE-A728-4530-80B0-4FA3096C95CB}">
  <dimension ref="B2:E10"/>
  <sheetViews>
    <sheetView tabSelected="1" zoomScale="110" zoomScaleNormal="110" workbookViewId="0">
      <selection activeCell="B8" sqref="B8:E8"/>
    </sheetView>
  </sheetViews>
  <sheetFormatPr baseColWidth="10" defaultRowHeight="15" x14ac:dyDescent="0.25"/>
  <cols>
    <col min="1" max="16384" width="11.42578125" style="2"/>
  </cols>
  <sheetData>
    <row r="2" spans="2:5" ht="20.25" thickBot="1" x14ac:dyDescent="0.35">
      <c r="B2" s="1" t="s">
        <v>55</v>
      </c>
      <c r="C2" s="1"/>
    </row>
    <row r="3" spans="2:5" ht="15.75" thickTop="1" x14ac:dyDescent="0.25"/>
    <row r="4" spans="2:5" x14ac:dyDescent="0.25">
      <c r="B4" s="18" t="s">
        <v>21</v>
      </c>
    </row>
    <row r="6" spans="2:5" ht="18" thickBot="1" x14ac:dyDescent="0.35">
      <c r="B6" s="3" t="s">
        <v>66</v>
      </c>
      <c r="C6" s="3"/>
    </row>
    <row r="7" spans="2:5" ht="15.75" thickTop="1" x14ac:dyDescent="0.25"/>
    <row r="8" spans="2:5" x14ac:dyDescent="0.25">
      <c r="B8" s="36" t="s">
        <v>60</v>
      </c>
      <c r="C8" s="36"/>
      <c r="D8" s="36"/>
      <c r="E8" s="36"/>
    </row>
    <row r="9" spans="2:5" x14ac:dyDescent="0.25">
      <c r="B9" s="37" t="s">
        <v>61</v>
      </c>
      <c r="C9" s="37"/>
      <c r="D9" s="37"/>
      <c r="E9" s="37"/>
    </row>
    <row r="10" spans="2:5" x14ac:dyDescent="0.25">
      <c r="B10" s="38" t="s">
        <v>59</v>
      </c>
      <c r="C10" s="38"/>
      <c r="D10" s="38"/>
      <c r="E10" s="38"/>
    </row>
  </sheetData>
  <mergeCells count="3">
    <mergeCell ref="B8:E8"/>
    <mergeCell ref="B9:E9"/>
    <mergeCell ref="B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8AE8-45AF-4034-813B-F4C22EDFFFF4}">
  <dimension ref="A2:J178"/>
  <sheetViews>
    <sheetView zoomScaleNormal="100" workbookViewId="0">
      <selection activeCell="F52" sqref="F52:F53"/>
    </sheetView>
  </sheetViews>
  <sheetFormatPr baseColWidth="10" defaultRowHeight="15" x14ac:dyDescent="0.25"/>
  <cols>
    <col min="1" max="1" width="5.7109375" style="2" customWidth="1"/>
    <col min="2" max="3" width="13.42578125" style="2" customWidth="1"/>
    <col min="4" max="5" width="11.42578125" style="2"/>
    <col min="6" max="6" width="14.5703125" style="2" customWidth="1"/>
    <col min="7" max="16384" width="11.42578125" style="2"/>
  </cols>
  <sheetData>
    <row r="2" spans="1:10" ht="20.25" thickBot="1" x14ac:dyDescent="0.35">
      <c r="B2" s="1" t="s">
        <v>3</v>
      </c>
      <c r="C2" s="1"/>
      <c r="D2" s="1"/>
      <c r="E2" s="1"/>
      <c r="F2" s="1"/>
      <c r="G2" s="1"/>
      <c r="H2" s="1"/>
      <c r="I2" s="1"/>
      <c r="J2" s="1"/>
    </row>
    <row r="3" spans="1:10" ht="15.75" thickTop="1" x14ac:dyDescent="0.25"/>
    <row r="4" spans="1:10" x14ac:dyDescent="0.25">
      <c r="B4" s="18" t="s">
        <v>21</v>
      </c>
    </row>
    <row r="6" spans="1:10" ht="18" thickBot="1" x14ac:dyDescent="0.35">
      <c r="B6" s="3" t="s">
        <v>24</v>
      </c>
      <c r="C6" s="3"/>
      <c r="D6" s="3"/>
      <c r="E6" s="3"/>
    </row>
    <row r="7" spans="1:10" ht="15.75" thickTop="1" x14ac:dyDescent="0.25"/>
    <row r="8" spans="1:10" ht="30" x14ac:dyDescent="0.25">
      <c r="B8" s="14" t="s">
        <v>7</v>
      </c>
      <c r="C8" s="14" t="s">
        <v>15</v>
      </c>
      <c r="D8" s="14" t="s">
        <v>8</v>
      </c>
    </row>
    <row r="9" spans="1:10" x14ac:dyDescent="0.25">
      <c r="A9" s="17"/>
      <c r="B9" s="12">
        <v>0</v>
      </c>
      <c r="C9" s="12">
        <v>65</v>
      </c>
      <c r="D9" s="12">
        <v>53.991999999999997</v>
      </c>
    </row>
    <row r="10" spans="1:10" x14ac:dyDescent="0.25">
      <c r="A10" s="17"/>
      <c r="B10" s="12">
        <v>0.1</v>
      </c>
      <c r="C10" s="12">
        <v>65</v>
      </c>
      <c r="D10" s="12">
        <v>53.991999999999997</v>
      </c>
    </row>
    <row r="11" spans="1:10" x14ac:dyDescent="0.25">
      <c r="A11" s="17"/>
      <c r="B11" s="12">
        <v>0.2</v>
      </c>
      <c r="C11" s="12">
        <v>65</v>
      </c>
      <c r="D11" s="12">
        <v>53.991999999999997</v>
      </c>
    </row>
    <row r="12" spans="1:10" x14ac:dyDescent="0.25">
      <c r="B12" s="12">
        <v>0.3</v>
      </c>
      <c r="C12" s="12">
        <v>65</v>
      </c>
      <c r="D12" s="12">
        <v>53.991999999999997</v>
      </c>
    </row>
    <row r="13" spans="1:10" x14ac:dyDescent="0.25">
      <c r="B13" s="12">
        <v>0.4</v>
      </c>
      <c r="C13" s="12">
        <v>65</v>
      </c>
      <c r="D13" s="12">
        <v>53.991999999999997</v>
      </c>
    </row>
    <row r="14" spans="1:10" x14ac:dyDescent="0.25">
      <c r="B14" s="12">
        <v>0.5</v>
      </c>
      <c r="C14" s="12">
        <v>65</v>
      </c>
      <c r="D14" s="12">
        <v>53.991999999999997</v>
      </c>
    </row>
    <row r="15" spans="1:10" x14ac:dyDescent="0.25">
      <c r="B15" s="12">
        <v>0.6</v>
      </c>
      <c r="C15" s="12">
        <v>65</v>
      </c>
      <c r="D15" s="12">
        <v>53.991999999999997</v>
      </c>
    </row>
    <row r="16" spans="1:10" x14ac:dyDescent="0.25">
      <c r="B16" s="12">
        <v>0.7</v>
      </c>
      <c r="C16" s="12">
        <v>65</v>
      </c>
      <c r="D16" s="12">
        <v>53.991999999999997</v>
      </c>
    </row>
    <row r="17" spans="2:4" x14ac:dyDescent="0.25">
      <c r="B17" s="12">
        <v>0.8</v>
      </c>
      <c r="C17" s="12">
        <v>65</v>
      </c>
      <c r="D17" s="12">
        <v>53.991999999999997</v>
      </c>
    </row>
    <row r="18" spans="2:4" x14ac:dyDescent="0.25">
      <c r="B18" s="12">
        <v>0.9</v>
      </c>
      <c r="C18" s="12">
        <v>65</v>
      </c>
      <c r="D18" s="12">
        <v>53.991999999999997</v>
      </c>
    </row>
    <row r="19" spans="2:4" x14ac:dyDescent="0.25">
      <c r="B19" s="12">
        <v>1</v>
      </c>
      <c r="C19" s="12">
        <v>65</v>
      </c>
      <c r="D19" s="12">
        <v>53.991999999999997</v>
      </c>
    </row>
    <row r="20" spans="2:4" x14ac:dyDescent="0.25">
      <c r="B20" s="12">
        <v>1.1000000000000001</v>
      </c>
      <c r="C20" s="12">
        <v>65</v>
      </c>
      <c r="D20" s="12">
        <v>53.991999999999997</v>
      </c>
    </row>
    <row r="21" spans="2:4" x14ac:dyDescent="0.25">
      <c r="B21" s="16">
        <v>1.2</v>
      </c>
      <c r="C21" s="16">
        <v>65</v>
      </c>
      <c r="D21" s="16">
        <v>53.991999999999997</v>
      </c>
    </row>
    <row r="22" spans="2:4" x14ac:dyDescent="0.25">
      <c r="B22" s="12">
        <v>1.3</v>
      </c>
      <c r="C22" s="12">
        <v>65</v>
      </c>
      <c r="D22" s="12">
        <v>53.991999999999997</v>
      </c>
    </row>
    <row r="23" spans="2:4" x14ac:dyDescent="0.25">
      <c r="B23" s="12">
        <v>1.4</v>
      </c>
      <c r="C23" s="12">
        <v>65</v>
      </c>
      <c r="D23" s="12">
        <v>53.991999999999997</v>
      </c>
    </row>
    <row r="24" spans="2:4" x14ac:dyDescent="0.25">
      <c r="B24" s="12">
        <v>1.5</v>
      </c>
      <c r="C24" s="12">
        <v>65</v>
      </c>
      <c r="D24" s="12">
        <v>53.991999999999997</v>
      </c>
    </row>
    <row r="25" spans="2:4" x14ac:dyDescent="0.25">
      <c r="B25" s="12">
        <v>1.6</v>
      </c>
      <c r="C25" s="12">
        <v>65</v>
      </c>
      <c r="D25" s="12">
        <v>53.991999999999997</v>
      </c>
    </row>
    <row r="26" spans="2:4" x14ac:dyDescent="0.25">
      <c r="B26" s="12">
        <v>1.7</v>
      </c>
      <c r="C26" s="12">
        <v>65</v>
      </c>
      <c r="D26" s="12">
        <v>53.991999999999997</v>
      </c>
    </row>
    <row r="27" spans="2:4" x14ac:dyDescent="0.25">
      <c r="B27" s="12">
        <v>1.8</v>
      </c>
      <c r="C27" s="12">
        <v>65</v>
      </c>
      <c r="D27" s="12">
        <v>53.991999999999997</v>
      </c>
    </row>
    <row r="28" spans="2:4" x14ac:dyDescent="0.25">
      <c r="B28" s="12">
        <v>1.9</v>
      </c>
      <c r="C28" s="12">
        <v>65</v>
      </c>
      <c r="D28" s="12">
        <v>53.991999999999997</v>
      </c>
    </row>
    <row r="29" spans="2:4" x14ac:dyDescent="0.25">
      <c r="B29" s="12">
        <v>2</v>
      </c>
      <c r="C29" s="12">
        <v>80</v>
      </c>
      <c r="D29" s="12">
        <v>53.991999999999997</v>
      </c>
    </row>
    <row r="30" spans="2:4" x14ac:dyDescent="0.25">
      <c r="B30" s="12">
        <v>2.1</v>
      </c>
      <c r="C30" s="12">
        <v>80</v>
      </c>
      <c r="D30" s="12">
        <v>53.991999999999997</v>
      </c>
    </row>
    <row r="31" spans="2:4" x14ac:dyDescent="0.25">
      <c r="B31" s="12">
        <v>2.2000000000000002</v>
      </c>
      <c r="C31" s="12">
        <v>80</v>
      </c>
      <c r="D31" s="12">
        <v>53.991</v>
      </c>
    </row>
    <row r="32" spans="2:4" x14ac:dyDescent="0.25">
      <c r="B32" s="12">
        <v>2.2999999999999998</v>
      </c>
      <c r="C32" s="12">
        <v>80</v>
      </c>
      <c r="D32" s="12">
        <v>53.991</v>
      </c>
    </row>
    <row r="33" spans="2:4" x14ac:dyDescent="0.25">
      <c r="B33" s="12">
        <v>2.4</v>
      </c>
      <c r="C33" s="12">
        <v>80</v>
      </c>
      <c r="D33" s="12">
        <v>53.991</v>
      </c>
    </row>
    <row r="34" spans="2:4" x14ac:dyDescent="0.25">
      <c r="B34" s="12">
        <v>2.5</v>
      </c>
      <c r="C34" s="12">
        <v>80</v>
      </c>
      <c r="D34" s="12">
        <v>53.991</v>
      </c>
    </row>
    <row r="35" spans="2:4" x14ac:dyDescent="0.25">
      <c r="B35" s="12">
        <v>2.6</v>
      </c>
      <c r="C35" s="12">
        <v>80</v>
      </c>
      <c r="D35" s="12">
        <v>53.991999999999997</v>
      </c>
    </row>
    <row r="36" spans="2:4" x14ac:dyDescent="0.25">
      <c r="B36" s="12">
        <v>2.7</v>
      </c>
      <c r="C36" s="12">
        <v>80</v>
      </c>
      <c r="D36" s="12">
        <v>53.994999999999997</v>
      </c>
    </row>
    <row r="37" spans="2:4" x14ac:dyDescent="0.25">
      <c r="B37" s="12">
        <v>2.8</v>
      </c>
      <c r="C37" s="12">
        <v>80</v>
      </c>
      <c r="D37" s="12">
        <v>54.005000000000003</v>
      </c>
    </row>
    <row r="38" spans="2:4" x14ac:dyDescent="0.25">
      <c r="B38" s="12">
        <v>2.9</v>
      </c>
      <c r="C38" s="12">
        <v>80</v>
      </c>
      <c r="D38" s="12">
        <v>54.027000000000001</v>
      </c>
    </row>
    <row r="39" spans="2:4" x14ac:dyDescent="0.25">
      <c r="B39" s="12">
        <v>3</v>
      </c>
      <c r="C39" s="12">
        <v>80</v>
      </c>
      <c r="D39" s="12">
        <v>54.061</v>
      </c>
    </row>
    <row r="40" spans="2:4" x14ac:dyDescent="0.25">
      <c r="B40" s="12">
        <v>3.1</v>
      </c>
      <c r="C40" s="12">
        <v>80</v>
      </c>
      <c r="D40" s="12">
        <v>54.107999999999997</v>
      </c>
    </row>
    <row r="41" spans="2:4" x14ac:dyDescent="0.25">
      <c r="B41" s="12">
        <v>3.2</v>
      </c>
      <c r="C41" s="12">
        <v>80</v>
      </c>
      <c r="D41" s="12">
        <v>54.167000000000002</v>
      </c>
    </row>
    <row r="42" spans="2:4" x14ac:dyDescent="0.25">
      <c r="B42" s="12">
        <v>3.3</v>
      </c>
      <c r="C42" s="12">
        <v>80</v>
      </c>
      <c r="D42" s="12">
        <v>54.238</v>
      </c>
    </row>
    <row r="43" spans="2:4" x14ac:dyDescent="0.25">
      <c r="B43" s="12">
        <v>3.4</v>
      </c>
      <c r="C43" s="12">
        <v>80</v>
      </c>
      <c r="D43" s="12">
        <v>54.32</v>
      </c>
    </row>
    <row r="44" spans="2:4" x14ac:dyDescent="0.25">
      <c r="B44" s="12">
        <v>3.5</v>
      </c>
      <c r="C44" s="12">
        <v>80</v>
      </c>
      <c r="D44" s="12">
        <v>54.41</v>
      </c>
    </row>
    <row r="45" spans="2:4" x14ac:dyDescent="0.25">
      <c r="B45" s="12">
        <v>3.6</v>
      </c>
      <c r="C45" s="12">
        <v>80</v>
      </c>
      <c r="D45" s="12">
        <v>54.508000000000003</v>
      </c>
    </row>
    <row r="46" spans="2:4" x14ac:dyDescent="0.25">
      <c r="B46" s="12">
        <v>3.7</v>
      </c>
      <c r="C46" s="12">
        <v>80</v>
      </c>
      <c r="D46" s="12">
        <v>54.61</v>
      </c>
    </row>
    <row r="47" spans="2:4" x14ac:dyDescent="0.25">
      <c r="B47" s="12">
        <v>3.8</v>
      </c>
      <c r="C47" s="12">
        <v>80</v>
      </c>
      <c r="D47" s="12">
        <v>54.716999999999999</v>
      </c>
    </row>
    <row r="48" spans="2:4" x14ac:dyDescent="0.25">
      <c r="B48" s="12">
        <v>3.9</v>
      </c>
      <c r="C48" s="12">
        <v>80</v>
      </c>
      <c r="D48" s="12">
        <v>54.829000000000001</v>
      </c>
    </row>
    <row r="49" spans="2:6" x14ac:dyDescent="0.25">
      <c r="B49" s="12">
        <v>4</v>
      </c>
      <c r="C49" s="12">
        <v>80</v>
      </c>
      <c r="D49" s="12">
        <v>54.944000000000003</v>
      </c>
    </row>
    <row r="50" spans="2:6" x14ac:dyDescent="0.25">
      <c r="B50" s="12">
        <v>4.0999999999999996</v>
      </c>
      <c r="C50" s="12">
        <v>80</v>
      </c>
      <c r="D50" s="12">
        <v>55.058999999999997</v>
      </c>
    </row>
    <row r="51" spans="2:6" x14ac:dyDescent="0.25">
      <c r="B51" s="12">
        <v>4.2</v>
      </c>
      <c r="C51" s="12">
        <v>80</v>
      </c>
      <c r="D51" s="12">
        <v>55.174999999999997</v>
      </c>
    </row>
    <row r="52" spans="2:6" x14ac:dyDescent="0.25">
      <c r="B52" s="12">
        <v>4.3</v>
      </c>
      <c r="C52" s="12">
        <v>80</v>
      </c>
      <c r="D52" s="12">
        <v>55.29</v>
      </c>
    </row>
    <row r="53" spans="2:6" x14ac:dyDescent="0.25">
      <c r="B53" s="12">
        <v>4.4000000000000004</v>
      </c>
      <c r="C53" s="12">
        <v>80</v>
      </c>
      <c r="D53" s="12">
        <v>55.405999999999999</v>
      </c>
      <c r="F53" s="41"/>
    </row>
    <row r="54" spans="2:6" x14ac:dyDescent="0.25">
      <c r="B54" s="12">
        <v>4.5</v>
      </c>
      <c r="C54" s="12">
        <v>80</v>
      </c>
      <c r="D54" s="12">
        <v>55.521999999999998</v>
      </c>
    </row>
    <row r="55" spans="2:6" x14ac:dyDescent="0.25">
      <c r="B55" s="12">
        <v>4.5999999999999996</v>
      </c>
      <c r="C55" s="12">
        <v>80</v>
      </c>
      <c r="D55" s="12">
        <v>55.634999999999998</v>
      </c>
    </row>
    <row r="56" spans="2:6" x14ac:dyDescent="0.25">
      <c r="B56" s="12">
        <v>4.7</v>
      </c>
      <c r="C56" s="12">
        <v>80</v>
      </c>
      <c r="D56" s="12">
        <v>55.747</v>
      </c>
    </row>
    <row r="57" spans="2:6" x14ac:dyDescent="0.25">
      <c r="B57" s="12">
        <v>4.8</v>
      </c>
      <c r="C57" s="12">
        <v>80</v>
      </c>
      <c r="D57" s="12">
        <v>55.856000000000002</v>
      </c>
    </row>
    <row r="58" spans="2:6" x14ac:dyDescent="0.25">
      <c r="B58" s="12">
        <v>4.9000000000000004</v>
      </c>
      <c r="C58" s="12">
        <v>80</v>
      </c>
      <c r="D58" s="12">
        <v>55.965000000000003</v>
      </c>
    </row>
    <row r="59" spans="2:6" x14ac:dyDescent="0.25">
      <c r="B59" s="12">
        <v>5</v>
      </c>
      <c r="C59" s="12">
        <v>80</v>
      </c>
      <c r="D59" s="12">
        <v>56.070999999999998</v>
      </c>
    </row>
    <row r="60" spans="2:6" x14ac:dyDescent="0.25">
      <c r="B60" s="12">
        <v>5.0999999999999996</v>
      </c>
      <c r="C60" s="12">
        <v>80</v>
      </c>
      <c r="D60" s="12">
        <v>56.173999999999999</v>
      </c>
    </row>
    <row r="61" spans="2:6" x14ac:dyDescent="0.25">
      <c r="B61" s="12">
        <v>5.2</v>
      </c>
      <c r="C61" s="12">
        <v>80</v>
      </c>
      <c r="D61" s="12">
        <v>56.274000000000001</v>
      </c>
    </row>
    <row r="62" spans="2:6" x14ac:dyDescent="0.25">
      <c r="B62" s="12">
        <v>5.3</v>
      </c>
      <c r="C62" s="12">
        <v>80</v>
      </c>
      <c r="D62" s="12">
        <v>56.371000000000002</v>
      </c>
    </row>
    <row r="63" spans="2:6" x14ac:dyDescent="0.25">
      <c r="B63" s="12">
        <v>5.4</v>
      </c>
      <c r="C63" s="12">
        <v>80</v>
      </c>
      <c r="D63" s="12">
        <v>56.466999999999999</v>
      </c>
    </row>
    <row r="64" spans="2:6" x14ac:dyDescent="0.25">
      <c r="B64" s="12">
        <v>5.5</v>
      </c>
      <c r="C64" s="12">
        <v>80</v>
      </c>
      <c r="D64" s="12">
        <v>56.558999999999997</v>
      </c>
    </row>
    <row r="65" spans="2:4" x14ac:dyDescent="0.25">
      <c r="B65" s="12">
        <v>5.6</v>
      </c>
      <c r="C65" s="12">
        <v>80</v>
      </c>
      <c r="D65" s="12">
        <v>56.649000000000001</v>
      </c>
    </row>
    <row r="66" spans="2:4" x14ac:dyDescent="0.25">
      <c r="B66" s="12">
        <v>5.7</v>
      </c>
      <c r="C66" s="12">
        <v>80</v>
      </c>
      <c r="D66" s="12">
        <v>56.735999999999997</v>
      </c>
    </row>
    <row r="67" spans="2:4" x14ac:dyDescent="0.25">
      <c r="B67" s="12">
        <v>5.8</v>
      </c>
      <c r="C67" s="12">
        <v>80</v>
      </c>
      <c r="D67" s="12">
        <v>56.819000000000003</v>
      </c>
    </row>
    <row r="68" spans="2:4" x14ac:dyDescent="0.25">
      <c r="B68" s="12">
        <v>5.9</v>
      </c>
      <c r="C68" s="12">
        <v>80</v>
      </c>
      <c r="D68" s="12">
        <v>56.901000000000003</v>
      </c>
    </row>
    <row r="69" spans="2:4" x14ac:dyDescent="0.25">
      <c r="B69" s="12">
        <v>6</v>
      </c>
      <c r="C69" s="12">
        <v>80</v>
      </c>
      <c r="D69" s="12">
        <v>56.98</v>
      </c>
    </row>
    <row r="70" spans="2:4" x14ac:dyDescent="0.25">
      <c r="B70" s="12">
        <v>6.1</v>
      </c>
      <c r="C70" s="12">
        <v>80</v>
      </c>
      <c r="D70" s="12">
        <v>57.055999999999997</v>
      </c>
    </row>
    <row r="71" spans="2:4" x14ac:dyDescent="0.25">
      <c r="B71" s="12">
        <v>6.2</v>
      </c>
      <c r="C71" s="12">
        <v>80</v>
      </c>
      <c r="D71" s="12">
        <v>57.128999999999998</v>
      </c>
    </row>
    <row r="72" spans="2:4" x14ac:dyDescent="0.25">
      <c r="B72" s="12">
        <v>6.3</v>
      </c>
      <c r="C72" s="12">
        <v>80</v>
      </c>
      <c r="D72" s="12">
        <v>57.198999999999998</v>
      </c>
    </row>
    <row r="73" spans="2:4" x14ac:dyDescent="0.25">
      <c r="B73" s="12">
        <v>6.4</v>
      </c>
      <c r="C73" s="12">
        <v>80</v>
      </c>
      <c r="D73" s="12">
        <v>57.267000000000003</v>
      </c>
    </row>
    <row r="74" spans="2:4" x14ac:dyDescent="0.25">
      <c r="B74" s="12">
        <v>6.5</v>
      </c>
      <c r="C74" s="12">
        <v>80</v>
      </c>
      <c r="D74" s="12">
        <v>57.332999999999998</v>
      </c>
    </row>
    <row r="75" spans="2:4" x14ac:dyDescent="0.25">
      <c r="B75" s="12">
        <v>6.6</v>
      </c>
      <c r="C75" s="12">
        <v>80</v>
      </c>
      <c r="D75" s="12">
        <v>57.396000000000001</v>
      </c>
    </row>
    <row r="76" spans="2:4" x14ac:dyDescent="0.25">
      <c r="B76" s="12">
        <v>6.7</v>
      </c>
      <c r="C76" s="12">
        <v>80</v>
      </c>
      <c r="D76" s="12">
        <v>57.457000000000001</v>
      </c>
    </row>
    <row r="77" spans="2:4" x14ac:dyDescent="0.25">
      <c r="B77" s="12">
        <v>6.8</v>
      </c>
      <c r="C77" s="12">
        <v>80</v>
      </c>
      <c r="D77" s="12">
        <v>57.515000000000001</v>
      </c>
    </row>
    <row r="78" spans="2:4" x14ac:dyDescent="0.25">
      <c r="B78" s="12">
        <v>6.9</v>
      </c>
      <c r="C78" s="12">
        <v>80</v>
      </c>
      <c r="D78" s="12">
        <v>57.572000000000003</v>
      </c>
    </row>
    <row r="79" spans="2:4" x14ac:dyDescent="0.25">
      <c r="B79" s="12">
        <v>7</v>
      </c>
      <c r="C79" s="12">
        <v>80</v>
      </c>
      <c r="D79" s="12">
        <v>57.627000000000002</v>
      </c>
    </row>
    <row r="80" spans="2:4" x14ac:dyDescent="0.25">
      <c r="B80" s="12">
        <v>7.1</v>
      </c>
      <c r="C80" s="12">
        <v>80</v>
      </c>
      <c r="D80" s="12">
        <v>57.679000000000002</v>
      </c>
    </row>
    <row r="81" spans="2:4" x14ac:dyDescent="0.25">
      <c r="B81" s="12">
        <v>7.2</v>
      </c>
      <c r="C81" s="12">
        <v>80</v>
      </c>
      <c r="D81" s="12">
        <v>57.728999999999999</v>
      </c>
    </row>
    <row r="82" spans="2:4" x14ac:dyDescent="0.25">
      <c r="B82" s="12">
        <v>7.3</v>
      </c>
      <c r="C82" s="12">
        <v>80</v>
      </c>
      <c r="D82" s="12">
        <v>57.777000000000001</v>
      </c>
    </row>
    <row r="83" spans="2:4" x14ac:dyDescent="0.25">
      <c r="B83" s="12">
        <v>7.4</v>
      </c>
      <c r="C83" s="12">
        <v>80</v>
      </c>
      <c r="D83" s="12">
        <v>57.823</v>
      </c>
    </row>
    <row r="84" spans="2:4" x14ac:dyDescent="0.25">
      <c r="B84" s="12">
        <v>7.5</v>
      </c>
      <c r="C84" s="12">
        <v>80</v>
      </c>
      <c r="D84" s="12">
        <v>57.868000000000002</v>
      </c>
    </row>
    <row r="85" spans="2:4" x14ac:dyDescent="0.25">
      <c r="B85" s="12">
        <v>7.6</v>
      </c>
      <c r="C85" s="12">
        <v>80</v>
      </c>
      <c r="D85" s="12">
        <v>57.911000000000001</v>
      </c>
    </row>
    <row r="86" spans="2:4" x14ac:dyDescent="0.25">
      <c r="B86" s="12">
        <v>7.7</v>
      </c>
      <c r="C86" s="12">
        <v>80</v>
      </c>
      <c r="D86" s="12">
        <v>57.951999999999998</v>
      </c>
    </row>
    <row r="87" spans="2:4" x14ac:dyDescent="0.25">
      <c r="B87" s="12">
        <v>7.8</v>
      </c>
      <c r="C87" s="12">
        <v>80</v>
      </c>
      <c r="D87" s="12">
        <v>57.991</v>
      </c>
    </row>
    <row r="88" spans="2:4" x14ac:dyDescent="0.25">
      <c r="B88" s="12">
        <v>7.9</v>
      </c>
      <c r="C88" s="12">
        <v>80</v>
      </c>
      <c r="D88" s="12">
        <v>58.029000000000003</v>
      </c>
    </row>
    <row r="89" spans="2:4" x14ac:dyDescent="0.25">
      <c r="B89" s="12">
        <v>8</v>
      </c>
      <c r="C89" s="12">
        <v>80</v>
      </c>
      <c r="D89" s="12">
        <v>58.064999999999998</v>
      </c>
    </row>
    <row r="90" spans="2:4" x14ac:dyDescent="0.25">
      <c r="B90" s="12">
        <v>8.1</v>
      </c>
      <c r="C90" s="12">
        <v>80</v>
      </c>
      <c r="D90" s="12">
        <v>58.1</v>
      </c>
    </row>
    <row r="91" spans="2:4" x14ac:dyDescent="0.25">
      <c r="B91" s="12">
        <v>8.1999999999999993</v>
      </c>
      <c r="C91" s="12">
        <v>80</v>
      </c>
      <c r="D91" s="12">
        <v>58.134</v>
      </c>
    </row>
    <row r="92" spans="2:4" x14ac:dyDescent="0.25">
      <c r="B92" s="12">
        <v>8.3000000000000007</v>
      </c>
      <c r="C92" s="12">
        <v>80</v>
      </c>
      <c r="D92" s="12">
        <v>58.165999999999997</v>
      </c>
    </row>
    <row r="93" spans="2:4" x14ac:dyDescent="0.25">
      <c r="B93" s="12">
        <v>8.4</v>
      </c>
      <c r="C93" s="12">
        <v>80</v>
      </c>
      <c r="D93" s="12">
        <v>58.195999999999998</v>
      </c>
    </row>
    <row r="94" spans="2:4" x14ac:dyDescent="0.25">
      <c r="B94" s="12">
        <v>8.5</v>
      </c>
      <c r="C94" s="12">
        <v>80</v>
      </c>
      <c r="D94" s="12">
        <v>58.225999999999999</v>
      </c>
    </row>
    <row r="95" spans="2:4" x14ac:dyDescent="0.25">
      <c r="B95" s="12">
        <v>8.6</v>
      </c>
      <c r="C95" s="12">
        <v>80</v>
      </c>
      <c r="D95" s="12">
        <v>58.253999999999998</v>
      </c>
    </row>
    <row r="96" spans="2:4" x14ac:dyDescent="0.25">
      <c r="B96" s="12">
        <v>8.6999999999999993</v>
      </c>
      <c r="C96" s="12">
        <v>80</v>
      </c>
      <c r="D96" s="12">
        <v>58.281999999999996</v>
      </c>
    </row>
    <row r="97" spans="2:4" x14ac:dyDescent="0.25">
      <c r="B97" s="12">
        <v>8.8000000000000007</v>
      </c>
      <c r="C97" s="12">
        <v>80</v>
      </c>
      <c r="D97" s="12">
        <v>58.307000000000002</v>
      </c>
    </row>
    <row r="98" spans="2:4" x14ac:dyDescent="0.25">
      <c r="B98" s="12">
        <v>8.9</v>
      </c>
      <c r="C98" s="12">
        <v>80</v>
      </c>
      <c r="D98" s="12">
        <v>58.332999999999998</v>
      </c>
    </row>
    <row r="99" spans="2:4" x14ac:dyDescent="0.25">
      <c r="B99" s="12">
        <v>9</v>
      </c>
      <c r="C99" s="12">
        <v>80</v>
      </c>
      <c r="D99" s="12">
        <v>58.356999999999999</v>
      </c>
    </row>
    <row r="100" spans="2:4" x14ac:dyDescent="0.25">
      <c r="B100" s="12">
        <v>9.1</v>
      </c>
      <c r="C100" s="12">
        <v>80</v>
      </c>
      <c r="D100" s="12">
        <v>58.378999999999998</v>
      </c>
    </row>
    <row r="101" spans="2:4" x14ac:dyDescent="0.25">
      <c r="B101" s="12">
        <v>9.1999999999999993</v>
      </c>
      <c r="C101" s="12">
        <v>80</v>
      </c>
      <c r="D101" s="12">
        <v>58.401000000000003</v>
      </c>
    </row>
    <row r="102" spans="2:4" x14ac:dyDescent="0.25">
      <c r="B102" s="12">
        <v>9.3000000000000007</v>
      </c>
      <c r="C102" s="12">
        <v>80</v>
      </c>
      <c r="D102" s="12">
        <v>58.421999999999997</v>
      </c>
    </row>
    <row r="103" spans="2:4" x14ac:dyDescent="0.25">
      <c r="B103" s="12">
        <v>9.4</v>
      </c>
      <c r="C103" s="12">
        <v>80</v>
      </c>
      <c r="D103" s="12">
        <v>58.442999999999998</v>
      </c>
    </row>
    <row r="104" spans="2:4" x14ac:dyDescent="0.25">
      <c r="B104" s="12">
        <v>9.5</v>
      </c>
      <c r="C104" s="12">
        <v>80</v>
      </c>
      <c r="D104" s="12">
        <v>58.462000000000003</v>
      </c>
    </row>
    <row r="105" spans="2:4" x14ac:dyDescent="0.25">
      <c r="B105" s="12">
        <v>9.6</v>
      </c>
      <c r="C105" s="12">
        <v>80</v>
      </c>
      <c r="D105" s="12">
        <v>58.481000000000002</v>
      </c>
    </row>
    <row r="106" spans="2:4" x14ac:dyDescent="0.25">
      <c r="B106" s="12">
        <v>9.6999999999999993</v>
      </c>
      <c r="C106" s="12">
        <v>80</v>
      </c>
      <c r="D106" s="12">
        <v>58.497999999999998</v>
      </c>
    </row>
    <row r="107" spans="2:4" x14ac:dyDescent="0.25">
      <c r="B107" s="12">
        <v>9.8000000000000007</v>
      </c>
      <c r="C107" s="12">
        <v>80</v>
      </c>
      <c r="D107" s="12">
        <v>58.515000000000001</v>
      </c>
    </row>
    <row r="108" spans="2:4" x14ac:dyDescent="0.25">
      <c r="B108" s="12">
        <v>9.9</v>
      </c>
      <c r="C108" s="12">
        <v>80</v>
      </c>
      <c r="D108" s="12">
        <v>58.531999999999996</v>
      </c>
    </row>
    <row r="109" spans="2:4" x14ac:dyDescent="0.25">
      <c r="B109" s="12">
        <v>10</v>
      </c>
      <c r="C109" s="12">
        <v>80</v>
      </c>
      <c r="D109" s="12">
        <v>58.546999999999997</v>
      </c>
    </row>
    <row r="110" spans="2:4" x14ac:dyDescent="0.25">
      <c r="B110" s="12">
        <v>10.1</v>
      </c>
      <c r="C110" s="12">
        <v>80</v>
      </c>
      <c r="D110" s="12">
        <v>58.561999999999998</v>
      </c>
    </row>
    <row r="111" spans="2:4" x14ac:dyDescent="0.25">
      <c r="B111" s="12">
        <v>10.199999999999999</v>
      </c>
      <c r="C111" s="12">
        <v>80</v>
      </c>
      <c r="D111" s="12">
        <v>58.576999999999998</v>
      </c>
    </row>
    <row r="112" spans="2:4" x14ac:dyDescent="0.25">
      <c r="B112" s="12">
        <v>10.3</v>
      </c>
      <c r="C112" s="12">
        <v>80</v>
      </c>
      <c r="D112" s="12">
        <v>58.59</v>
      </c>
    </row>
    <row r="113" spans="2:4" x14ac:dyDescent="0.25">
      <c r="B113" s="12">
        <v>10.4</v>
      </c>
      <c r="C113" s="12">
        <v>80</v>
      </c>
      <c r="D113" s="12">
        <v>58.603999999999999</v>
      </c>
    </row>
    <row r="114" spans="2:4" x14ac:dyDescent="0.25">
      <c r="B114" s="12">
        <v>10.5</v>
      </c>
      <c r="C114" s="12">
        <v>80</v>
      </c>
      <c r="D114" s="12">
        <v>58.616</v>
      </c>
    </row>
    <row r="115" spans="2:4" x14ac:dyDescent="0.25">
      <c r="B115" s="12">
        <v>10.6</v>
      </c>
      <c r="C115" s="12">
        <v>80</v>
      </c>
      <c r="D115" s="12">
        <v>58.628</v>
      </c>
    </row>
    <row r="116" spans="2:4" x14ac:dyDescent="0.25">
      <c r="B116" s="12">
        <v>10.7</v>
      </c>
      <c r="C116" s="12">
        <v>80</v>
      </c>
      <c r="D116" s="12">
        <v>58.64</v>
      </c>
    </row>
    <row r="117" spans="2:4" x14ac:dyDescent="0.25">
      <c r="B117" s="12">
        <v>10.8</v>
      </c>
      <c r="C117" s="12">
        <v>80</v>
      </c>
      <c r="D117" s="12">
        <v>58.651000000000003</v>
      </c>
    </row>
    <row r="118" spans="2:4" x14ac:dyDescent="0.25">
      <c r="B118" s="12">
        <v>10.9</v>
      </c>
      <c r="C118" s="12">
        <v>80</v>
      </c>
      <c r="D118" s="12">
        <v>58.661999999999999</v>
      </c>
    </row>
    <row r="119" spans="2:4" x14ac:dyDescent="0.25">
      <c r="B119" s="12">
        <v>11</v>
      </c>
      <c r="C119" s="12">
        <v>80</v>
      </c>
      <c r="D119" s="12">
        <v>58.671999999999997</v>
      </c>
    </row>
    <row r="120" spans="2:4" x14ac:dyDescent="0.25">
      <c r="B120" s="12">
        <v>11.1</v>
      </c>
      <c r="C120" s="12">
        <v>80</v>
      </c>
      <c r="D120" s="12">
        <v>58.682000000000002</v>
      </c>
    </row>
    <row r="121" spans="2:4" x14ac:dyDescent="0.25">
      <c r="B121" s="12">
        <v>11.2</v>
      </c>
      <c r="C121" s="12">
        <v>80</v>
      </c>
      <c r="D121" s="12">
        <v>58.691000000000003</v>
      </c>
    </row>
    <row r="122" spans="2:4" x14ac:dyDescent="0.25">
      <c r="B122" s="12">
        <v>11.3</v>
      </c>
      <c r="C122" s="12">
        <v>80</v>
      </c>
      <c r="D122" s="12">
        <v>58.7</v>
      </c>
    </row>
    <row r="123" spans="2:4" x14ac:dyDescent="0.25">
      <c r="B123" s="12">
        <v>11.4</v>
      </c>
      <c r="C123" s="12">
        <v>80</v>
      </c>
      <c r="D123" s="12">
        <v>58.709000000000003</v>
      </c>
    </row>
    <row r="124" spans="2:4" x14ac:dyDescent="0.25">
      <c r="B124" s="12">
        <v>11.5</v>
      </c>
      <c r="C124" s="12">
        <v>80</v>
      </c>
      <c r="D124" s="12">
        <v>58.716999999999999</v>
      </c>
    </row>
    <row r="125" spans="2:4" x14ac:dyDescent="0.25">
      <c r="B125" s="12">
        <v>11.6</v>
      </c>
      <c r="C125" s="12">
        <v>80</v>
      </c>
      <c r="D125" s="12">
        <v>58.725000000000001</v>
      </c>
    </row>
    <row r="126" spans="2:4" x14ac:dyDescent="0.25">
      <c r="B126" s="12">
        <v>11.7</v>
      </c>
      <c r="C126" s="12">
        <v>80</v>
      </c>
      <c r="D126" s="12">
        <v>58.731999999999999</v>
      </c>
    </row>
    <row r="127" spans="2:4" x14ac:dyDescent="0.25">
      <c r="B127" s="12">
        <v>11.8</v>
      </c>
      <c r="C127" s="12">
        <v>80</v>
      </c>
      <c r="D127" s="12">
        <v>58.738999999999997</v>
      </c>
    </row>
    <row r="128" spans="2:4" x14ac:dyDescent="0.25">
      <c r="B128" s="12">
        <v>11.9</v>
      </c>
      <c r="C128" s="12">
        <v>80</v>
      </c>
      <c r="D128" s="12">
        <v>58.746000000000002</v>
      </c>
    </row>
    <row r="129" spans="2:4" x14ac:dyDescent="0.25">
      <c r="B129" s="12">
        <v>12</v>
      </c>
      <c r="C129" s="12">
        <v>80</v>
      </c>
      <c r="D129" s="12">
        <v>58.753</v>
      </c>
    </row>
    <row r="130" spans="2:4" x14ac:dyDescent="0.25">
      <c r="B130" s="12">
        <v>12.1</v>
      </c>
      <c r="C130" s="12">
        <v>80</v>
      </c>
      <c r="D130" s="12">
        <v>58.759</v>
      </c>
    </row>
    <row r="131" spans="2:4" x14ac:dyDescent="0.25">
      <c r="B131" s="12">
        <v>12.2</v>
      </c>
      <c r="C131" s="12">
        <v>80</v>
      </c>
      <c r="D131" s="12">
        <v>58.765000000000001</v>
      </c>
    </row>
    <row r="132" spans="2:4" x14ac:dyDescent="0.25">
      <c r="B132" s="12">
        <v>12.3</v>
      </c>
      <c r="C132" s="12">
        <v>80</v>
      </c>
      <c r="D132" s="12">
        <v>58.771000000000001</v>
      </c>
    </row>
    <row r="133" spans="2:4" x14ac:dyDescent="0.25">
      <c r="B133" s="12">
        <v>12.4</v>
      </c>
      <c r="C133" s="12">
        <v>80</v>
      </c>
      <c r="D133" s="12">
        <v>58.777000000000001</v>
      </c>
    </row>
    <row r="134" spans="2:4" x14ac:dyDescent="0.25">
      <c r="B134" s="12">
        <v>12.5</v>
      </c>
      <c r="C134" s="12">
        <v>80</v>
      </c>
      <c r="D134" s="12">
        <v>58.781999999999996</v>
      </c>
    </row>
    <row r="135" spans="2:4" x14ac:dyDescent="0.25">
      <c r="B135" s="12">
        <v>12.6</v>
      </c>
      <c r="C135" s="12">
        <v>80</v>
      </c>
      <c r="D135" s="12">
        <v>58.786999999999999</v>
      </c>
    </row>
    <row r="136" spans="2:4" x14ac:dyDescent="0.25">
      <c r="B136" s="12">
        <v>12.7</v>
      </c>
      <c r="C136" s="12">
        <v>80</v>
      </c>
      <c r="D136" s="12">
        <v>58.792000000000002</v>
      </c>
    </row>
    <row r="137" spans="2:4" x14ac:dyDescent="0.25">
      <c r="B137" s="12">
        <v>12.8</v>
      </c>
      <c r="C137" s="12">
        <v>80</v>
      </c>
      <c r="D137" s="12">
        <v>58.795999999999999</v>
      </c>
    </row>
    <row r="138" spans="2:4" x14ac:dyDescent="0.25">
      <c r="B138" s="12">
        <v>12.9</v>
      </c>
      <c r="C138" s="12">
        <v>80</v>
      </c>
      <c r="D138" s="12">
        <v>58.801000000000002</v>
      </c>
    </row>
    <row r="139" spans="2:4" x14ac:dyDescent="0.25">
      <c r="B139" s="12">
        <v>13</v>
      </c>
      <c r="C139" s="12">
        <v>80</v>
      </c>
      <c r="D139" s="12">
        <v>58.805</v>
      </c>
    </row>
    <row r="140" spans="2:4" x14ac:dyDescent="0.25">
      <c r="B140" s="12">
        <v>13.1</v>
      </c>
      <c r="C140" s="12">
        <v>80</v>
      </c>
      <c r="D140" s="12">
        <v>58.808999999999997</v>
      </c>
    </row>
    <row r="141" spans="2:4" x14ac:dyDescent="0.25">
      <c r="B141" s="12">
        <v>13.2</v>
      </c>
      <c r="C141" s="12">
        <v>80</v>
      </c>
      <c r="D141" s="12">
        <v>58.813000000000002</v>
      </c>
    </row>
    <row r="142" spans="2:4" x14ac:dyDescent="0.25">
      <c r="B142" s="12">
        <v>13.3</v>
      </c>
      <c r="C142" s="12">
        <v>80</v>
      </c>
      <c r="D142" s="12">
        <v>58.817</v>
      </c>
    </row>
    <row r="143" spans="2:4" x14ac:dyDescent="0.25">
      <c r="B143" s="12">
        <v>13.4</v>
      </c>
      <c r="C143" s="12">
        <v>80</v>
      </c>
      <c r="D143" s="12">
        <v>58.820999999999998</v>
      </c>
    </row>
    <row r="144" spans="2:4" x14ac:dyDescent="0.25">
      <c r="B144" s="12">
        <v>13.5</v>
      </c>
      <c r="C144" s="12">
        <v>80</v>
      </c>
      <c r="D144" s="12">
        <v>58.823999999999998</v>
      </c>
    </row>
    <row r="145" spans="2:4" x14ac:dyDescent="0.25">
      <c r="B145" s="12">
        <v>13.6</v>
      </c>
      <c r="C145" s="12">
        <v>80</v>
      </c>
      <c r="D145" s="12">
        <v>58.826999999999998</v>
      </c>
    </row>
    <row r="146" spans="2:4" x14ac:dyDescent="0.25">
      <c r="B146" s="12">
        <v>13.7</v>
      </c>
      <c r="C146" s="12">
        <v>80</v>
      </c>
      <c r="D146" s="12">
        <v>58.83</v>
      </c>
    </row>
    <row r="147" spans="2:4" x14ac:dyDescent="0.25">
      <c r="B147" s="12">
        <v>13.8</v>
      </c>
      <c r="C147" s="12">
        <v>80</v>
      </c>
      <c r="D147" s="12">
        <v>58.832999999999998</v>
      </c>
    </row>
    <row r="148" spans="2:4" x14ac:dyDescent="0.25">
      <c r="B148" s="12">
        <v>13.9</v>
      </c>
      <c r="C148" s="12">
        <v>80</v>
      </c>
      <c r="D148" s="12">
        <v>58.835999999999999</v>
      </c>
    </row>
    <row r="149" spans="2:4" x14ac:dyDescent="0.25">
      <c r="B149" s="12">
        <v>14</v>
      </c>
      <c r="C149" s="12">
        <v>80</v>
      </c>
      <c r="D149" s="12">
        <v>58.838999999999999</v>
      </c>
    </row>
    <row r="150" spans="2:4" x14ac:dyDescent="0.25">
      <c r="B150" s="12">
        <v>14.1</v>
      </c>
      <c r="C150" s="12">
        <v>80</v>
      </c>
      <c r="D150" s="12">
        <v>58.841999999999999</v>
      </c>
    </row>
    <row r="151" spans="2:4" x14ac:dyDescent="0.25">
      <c r="B151" s="12">
        <v>14.2</v>
      </c>
      <c r="C151" s="12">
        <v>80</v>
      </c>
      <c r="D151" s="12">
        <v>58.844000000000001</v>
      </c>
    </row>
    <row r="152" spans="2:4" x14ac:dyDescent="0.25">
      <c r="B152" s="12">
        <v>14.3</v>
      </c>
      <c r="C152" s="12">
        <v>80</v>
      </c>
      <c r="D152" s="12">
        <v>58.847000000000001</v>
      </c>
    </row>
    <row r="153" spans="2:4" x14ac:dyDescent="0.25">
      <c r="B153" s="12">
        <v>14.4</v>
      </c>
      <c r="C153" s="12">
        <v>80</v>
      </c>
      <c r="D153" s="12">
        <v>58.848999999999997</v>
      </c>
    </row>
    <row r="154" spans="2:4" x14ac:dyDescent="0.25">
      <c r="B154" s="12">
        <v>14.5</v>
      </c>
      <c r="C154" s="12">
        <v>80</v>
      </c>
      <c r="D154" s="12">
        <v>58.850999999999999</v>
      </c>
    </row>
    <row r="155" spans="2:4" x14ac:dyDescent="0.25">
      <c r="B155" s="12">
        <v>14.6</v>
      </c>
      <c r="C155" s="12">
        <v>80</v>
      </c>
      <c r="D155" s="12">
        <v>58.853000000000002</v>
      </c>
    </row>
    <row r="156" spans="2:4" x14ac:dyDescent="0.25">
      <c r="B156" s="12">
        <v>14.7</v>
      </c>
      <c r="C156" s="12">
        <v>80</v>
      </c>
      <c r="D156" s="12">
        <v>58.854999999999997</v>
      </c>
    </row>
    <row r="157" spans="2:4" x14ac:dyDescent="0.25">
      <c r="B157" s="12">
        <v>14.8</v>
      </c>
      <c r="C157" s="12">
        <v>80</v>
      </c>
      <c r="D157" s="12">
        <v>58.856999999999999</v>
      </c>
    </row>
    <row r="158" spans="2:4" x14ac:dyDescent="0.25">
      <c r="B158" s="12">
        <v>14.9</v>
      </c>
      <c r="C158" s="12">
        <v>80</v>
      </c>
      <c r="D158" s="12">
        <v>58.859000000000002</v>
      </c>
    </row>
    <row r="159" spans="2:4" x14ac:dyDescent="0.25">
      <c r="B159" s="12">
        <v>15</v>
      </c>
      <c r="C159" s="12">
        <v>80</v>
      </c>
      <c r="D159" s="12">
        <v>58.860999999999997</v>
      </c>
    </row>
    <row r="160" spans="2:4" x14ac:dyDescent="0.25">
      <c r="B160" s="12">
        <v>15.1</v>
      </c>
      <c r="C160" s="12">
        <v>80</v>
      </c>
      <c r="D160" s="12">
        <v>58.863</v>
      </c>
    </row>
    <row r="161" spans="2:4" x14ac:dyDescent="0.25">
      <c r="B161" s="12">
        <v>15.2</v>
      </c>
      <c r="C161" s="12">
        <v>80</v>
      </c>
      <c r="D161" s="12">
        <v>58.863999999999997</v>
      </c>
    </row>
    <row r="162" spans="2:4" x14ac:dyDescent="0.25">
      <c r="B162" s="12">
        <v>15.3</v>
      </c>
      <c r="C162" s="12">
        <v>80</v>
      </c>
      <c r="D162" s="12">
        <v>58.866</v>
      </c>
    </row>
    <row r="163" spans="2:4" x14ac:dyDescent="0.25">
      <c r="B163" s="12">
        <v>15.4</v>
      </c>
      <c r="C163" s="12">
        <v>80</v>
      </c>
      <c r="D163" s="12">
        <v>58.866999999999997</v>
      </c>
    </row>
    <row r="164" spans="2:4" x14ac:dyDescent="0.25">
      <c r="B164" s="12">
        <v>15.5</v>
      </c>
      <c r="C164" s="12">
        <v>80</v>
      </c>
      <c r="D164" s="12">
        <v>58.869</v>
      </c>
    </row>
    <row r="165" spans="2:4" x14ac:dyDescent="0.25">
      <c r="B165" s="12">
        <v>15.6</v>
      </c>
      <c r="C165" s="12">
        <v>80</v>
      </c>
      <c r="D165" s="12">
        <v>58.87</v>
      </c>
    </row>
    <row r="166" spans="2:4" x14ac:dyDescent="0.25">
      <c r="B166" s="12">
        <v>15.7</v>
      </c>
      <c r="C166" s="12">
        <v>80</v>
      </c>
      <c r="D166" s="12">
        <v>58.871000000000002</v>
      </c>
    </row>
    <row r="167" spans="2:4" x14ac:dyDescent="0.25">
      <c r="B167" s="12">
        <v>15.8</v>
      </c>
      <c r="C167" s="12">
        <v>80</v>
      </c>
      <c r="D167" s="12">
        <v>58.872999999999998</v>
      </c>
    </row>
    <row r="168" spans="2:4" x14ac:dyDescent="0.25">
      <c r="B168" s="12">
        <v>15.9</v>
      </c>
      <c r="C168" s="12">
        <v>80</v>
      </c>
      <c r="D168" s="12">
        <v>58.874000000000002</v>
      </c>
    </row>
    <row r="169" spans="2:4" x14ac:dyDescent="0.25">
      <c r="B169" s="12">
        <v>16</v>
      </c>
      <c r="C169" s="12">
        <v>80</v>
      </c>
      <c r="D169" s="12">
        <v>58.875</v>
      </c>
    </row>
    <row r="170" spans="2:4" x14ac:dyDescent="0.25">
      <c r="B170" s="12">
        <v>16.100000000000001</v>
      </c>
      <c r="C170" s="12">
        <v>80</v>
      </c>
      <c r="D170" s="12">
        <v>58.875999999999998</v>
      </c>
    </row>
    <row r="171" spans="2:4" x14ac:dyDescent="0.25">
      <c r="B171" s="12">
        <v>16.2</v>
      </c>
      <c r="C171" s="12">
        <v>80</v>
      </c>
      <c r="D171" s="12">
        <v>58.877000000000002</v>
      </c>
    </row>
    <row r="172" spans="2:4" x14ac:dyDescent="0.25">
      <c r="B172" s="12">
        <v>16.3</v>
      </c>
      <c r="C172" s="12">
        <v>80</v>
      </c>
      <c r="D172" s="12">
        <v>58.878</v>
      </c>
    </row>
    <row r="173" spans="2:4" x14ac:dyDescent="0.25">
      <c r="B173" s="12">
        <v>16.399999999999999</v>
      </c>
      <c r="C173" s="12">
        <v>80</v>
      </c>
      <c r="D173" s="12">
        <v>58.878999999999998</v>
      </c>
    </row>
    <row r="174" spans="2:4" x14ac:dyDescent="0.25">
      <c r="B174" s="12">
        <v>16.5</v>
      </c>
      <c r="C174" s="12">
        <v>80</v>
      </c>
      <c r="D174" s="12">
        <v>58.88</v>
      </c>
    </row>
    <row r="175" spans="2:4" x14ac:dyDescent="0.25">
      <c r="B175" s="12">
        <v>16.600000000000001</v>
      </c>
      <c r="C175" s="12">
        <v>80</v>
      </c>
      <c r="D175" s="12">
        <v>58.881</v>
      </c>
    </row>
    <row r="176" spans="2:4" x14ac:dyDescent="0.25">
      <c r="B176" s="12">
        <v>16.7</v>
      </c>
      <c r="C176" s="12">
        <v>80</v>
      </c>
      <c r="D176" s="12">
        <v>58.881999999999998</v>
      </c>
    </row>
    <row r="177" spans="2:4" x14ac:dyDescent="0.25">
      <c r="B177" s="12">
        <v>16.8</v>
      </c>
      <c r="C177" s="12">
        <v>80</v>
      </c>
      <c r="D177" s="12">
        <v>58.883000000000003</v>
      </c>
    </row>
    <row r="178" spans="2:4" x14ac:dyDescent="0.25">
      <c r="B178" s="12">
        <v>16.899999999999999</v>
      </c>
      <c r="C178" s="12">
        <v>80</v>
      </c>
      <c r="D178" s="12">
        <v>58.883000000000003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D17E-7987-454B-9217-D74B80A07947}">
  <dimension ref="B2:I28"/>
  <sheetViews>
    <sheetView zoomScaleNormal="100" zoomScaleSheetLayoutView="70" workbookViewId="0">
      <selection activeCell="C27" sqref="C27"/>
    </sheetView>
  </sheetViews>
  <sheetFormatPr baseColWidth="10" defaultRowHeight="15" x14ac:dyDescent="0.25"/>
  <cols>
    <col min="1" max="1" width="5.7109375" style="2" customWidth="1"/>
    <col min="2" max="2" width="20.7109375" style="2" customWidth="1"/>
    <col min="3" max="3" width="13.42578125" style="2" customWidth="1"/>
    <col min="4" max="4" width="5" style="2" customWidth="1"/>
    <col min="5" max="5" width="11.42578125" style="2"/>
    <col min="6" max="6" width="14.5703125" style="2" customWidth="1"/>
    <col min="7" max="7" width="13.42578125" style="2" customWidth="1"/>
    <col min="8" max="16384" width="11.42578125" style="2"/>
  </cols>
  <sheetData>
    <row r="2" spans="2:9" ht="20.25" thickBot="1" x14ac:dyDescent="0.35">
      <c r="B2" s="1" t="s">
        <v>3</v>
      </c>
      <c r="C2" s="1"/>
      <c r="D2" s="1"/>
      <c r="E2" s="1"/>
      <c r="F2" s="1"/>
      <c r="G2" s="1"/>
      <c r="H2" s="1"/>
      <c r="I2" s="1"/>
    </row>
    <row r="3" spans="2:9" ht="15.75" thickTop="1" x14ac:dyDescent="0.25"/>
    <row r="4" spans="2:9" x14ac:dyDescent="0.25">
      <c r="B4" s="18" t="s">
        <v>21</v>
      </c>
    </row>
    <row r="6" spans="2:9" ht="18" thickBot="1" x14ac:dyDescent="0.35">
      <c r="B6" s="3" t="s">
        <v>25</v>
      </c>
    </row>
    <row r="7" spans="2:9" ht="15.75" thickTop="1" x14ac:dyDescent="0.25"/>
    <row r="8" spans="2:9" ht="15.75" thickBot="1" x14ac:dyDescent="0.3">
      <c r="B8" s="27" t="s">
        <v>5</v>
      </c>
      <c r="C8" s="27"/>
      <c r="D8" s="27"/>
      <c r="E8" s="27"/>
    </row>
    <row r="10" spans="2:9" x14ac:dyDescent="0.25">
      <c r="B10" s="2" t="s">
        <v>28</v>
      </c>
      <c r="C10" s="21">
        <v>65</v>
      </c>
      <c r="D10" s="4" t="s">
        <v>1</v>
      </c>
      <c r="E10" s="24" t="s">
        <v>37</v>
      </c>
    </row>
    <row r="11" spans="2:9" x14ac:dyDescent="0.25">
      <c r="B11" s="2" t="s">
        <v>29</v>
      </c>
      <c r="C11" s="21">
        <v>80</v>
      </c>
      <c r="D11" s="4" t="s">
        <v>1</v>
      </c>
      <c r="E11" s="24" t="s">
        <v>38</v>
      </c>
    </row>
    <row r="12" spans="2:9" x14ac:dyDescent="0.25">
      <c r="B12" s="20" t="s">
        <v>23</v>
      </c>
      <c r="C12" s="22">
        <f>C11-C10</f>
        <v>15</v>
      </c>
      <c r="D12" s="4" t="s">
        <v>1</v>
      </c>
      <c r="E12" s="24" t="s">
        <v>39</v>
      </c>
    </row>
    <row r="14" spans="2:9" x14ac:dyDescent="0.25">
      <c r="B14" s="2" t="s">
        <v>26</v>
      </c>
      <c r="C14" s="7">
        <v>53.99</v>
      </c>
      <c r="D14" s="4" t="s">
        <v>1</v>
      </c>
      <c r="E14" s="24" t="s">
        <v>37</v>
      </c>
    </row>
    <row r="15" spans="2:9" x14ac:dyDescent="0.25">
      <c r="B15" s="2" t="s">
        <v>27</v>
      </c>
      <c r="C15" s="7">
        <v>58.88</v>
      </c>
      <c r="D15" s="4" t="s">
        <v>1</v>
      </c>
      <c r="E15" s="24" t="s">
        <v>38</v>
      </c>
    </row>
    <row r="16" spans="2:9" x14ac:dyDescent="0.25">
      <c r="B16" s="20" t="s">
        <v>22</v>
      </c>
      <c r="C16" s="23">
        <f>C15-C14</f>
        <v>4.8900000000000006</v>
      </c>
      <c r="D16" s="4" t="s">
        <v>1</v>
      </c>
      <c r="E16" s="24" t="s">
        <v>40</v>
      </c>
    </row>
    <row r="18" spans="2:5" x14ac:dyDescent="0.25">
      <c r="B18" s="2" t="s">
        <v>32</v>
      </c>
      <c r="C18" s="23">
        <f>C14+0.632*C16</f>
        <v>57.080480000000001</v>
      </c>
      <c r="D18" s="4" t="s">
        <v>1</v>
      </c>
      <c r="E18" s="24" t="s">
        <v>68</v>
      </c>
    </row>
    <row r="19" spans="2:5" x14ac:dyDescent="0.25">
      <c r="B19" s="2" t="s">
        <v>33</v>
      </c>
      <c r="C19" s="21">
        <v>6.13</v>
      </c>
      <c r="D19" s="4" t="s">
        <v>2</v>
      </c>
      <c r="E19" s="6" t="s">
        <v>44</v>
      </c>
    </row>
    <row r="21" spans="2:5" x14ac:dyDescent="0.25">
      <c r="B21" s="2" t="s">
        <v>34</v>
      </c>
      <c r="C21" s="7">
        <v>2</v>
      </c>
      <c r="D21" s="4" t="s">
        <v>2</v>
      </c>
      <c r="E21" s="6" t="s">
        <v>42</v>
      </c>
    </row>
    <row r="22" spans="2:5" x14ac:dyDescent="0.25">
      <c r="B22" s="2" t="s">
        <v>35</v>
      </c>
      <c r="C22" s="7">
        <v>3</v>
      </c>
      <c r="D22" s="4" t="s">
        <v>2</v>
      </c>
      <c r="E22" s="6" t="s">
        <v>43</v>
      </c>
    </row>
    <row r="23" spans="2:5" x14ac:dyDescent="0.25">
      <c r="E23" s="6"/>
    </row>
    <row r="24" spans="2:5" ht="15.75" thickBot="1" x14ac:dyDescent="0.3">
      <c r="B24" s="27" t="s">
        <v>31</v>
      </c>
      <c r="C24" s="27"/>
      <c r="D24" s="27"/>
      <c r="E24" s="27"/>
    </row>
    <row r="26" spans="2:5" x14ac:dyDescent="0.25">
      <c r="B26" s="2" t="s">
        <v>62</v>
      </c>
      <c r="C26" s="29">
        <f>C16/C12</f>
        <v>0.32600000000000001</v>
      </c>
      <c r="D26" s="4" t="s">
        <v>1</v>
      </c>
    </row>
    <row r="27" spans="2:5" x14ac:dyDescent="0.25">
      <c r="B27" s="2" t="s">
        <v>36</v>
      </c>
      <c r="C27" s="42">
        <f>C19-C28-C21</f>
        <v>3.13</v>
      </c>
      <c r="D27" s="4" t="s">
        <v>2</v>
      </c>
    </row>
    <row r="28" spans="2:5" x14ac:dyDescent="0.25">
      <c r="B28" s="2" t="s">
        <v>30</v>
      </c>
      <c r="C28" s="42">
        <f>C22-C21</f>
        <v>1</v>
      </c>
      <c r="D28" s="4" t="s">
        <v>2</v>
      </c>
    </row>
  </sheetData>
  <pageMargins left="0.7" right="0.7" top="0.75" bottom="0.75" header="0.3" footer="0.3"/>
  <pageSetup paperSize="9" scale="7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6907-304B-4B10-B6F0-023A6FCA04F4}">
  <dimension ref="B2:I30"/>
  <sheetViews>
    <sheetView zoomScaleNormal="100" zoomScaleSheetLayoutView="70" workbookViewId="0">
      <selection activeCell="C28" sqref="C28:C30"/>
    </sheetView>
  </sheetViews>
  <sheetFormatPr baseColWidth="10" defaultRowHeight="15" x14ac:dyDescent="0.25"/>
  <cols>
    <col min="1" max="1" width="5.7109375" style="2" customWidth="1"/>
    <col min="2" max="2" width="20.7109375" style="2" customWidth="1"/>
    <col min="3" max="3" width="13.42578125" style="2" customWidth="1"/>
    <col min="4" max="4" width="5" style="2" customWidth="1"/>
    <col min="5" max="5" width="11.42578125" style="2"/>
    <col min="6" max="6" width="14.5703125" style="2" customWidth="1"/>
    <col min="7" max="7" width="13.42578125" style="2" customWidth="1"/>
    <col min="8" max="16384" width="11.42578125" style="2"/>
  </cols>
  <sheetData>
    <row r="2" spans="2:9" ht="20.25" thickBot="1" x14ac:dyDescent="0.35">
      <c r="B2" s="1" t="s">
        <v>3</v>
      </c>
      <c r="C2" s="1"/>
      <c r="D2" s="1"/>
      <c r="E2" s="1"/>
      <c r="F2" s="1"/>
      <c r="G2" s="1"/>
      <c r="H2" s="1"/>
      <c r="I2" s="1"/>
    </row>
    <row r="3" spans="2:9" ht="15.75" thickTop="1" x14ac:dyDescent="0.25"/>
    <row r="4" spans="2:9" x14ac:dyDescent="0.25">
      <c r="B4" s="18" t="s">
        <v>21</v>
      </c>
    </row>
    <row r="6" spans="2:9" ht="18" thickBot="1" x14ac:dyDescent="0.35">
      <c r="B6" s="3" t="s">
        <v>49</v>
      </c>
    </row>
    <row r="7" spans="2:9" ht="15.75" thickTop="1" x14ac:dyDescent="0.25"/>
    <row r="8" spans="2:9" ht="15.75" thickBot="1" x14ac:dyDescent="0.3">
      <c r="B8" s="27" t="s">
        <v>5</v>
      </c>
      <c r="C8" s="27"/>
      <c r="D8" s="27"/>
      <c r="E8" s="27"/>
    </row>
    <row r="10" spans="2:9" x14ac:dyDescent="0.25">
      <c r="B10" s="2" t="s">
        <v>28</v>
      </c>
      <c r="C10" s="21">
        <v>65</v>
      </c>
      <c r="D10" s="4" t="s">
        <v>1</v>
      </c>
      <c r="E10" s="24" t="s">
        <v>37</v>
      </c>
    </row>
    <row r="11" spans="2:9" x14ac:dyDescent="0.25">
      <c r="B11" s="2" t="s">
        <v>29</v>
      </c>
      <c r="C11" s="21">
        <v>80</v>
      </c>
      <c r="D11" s="4" t="s">
        <v>1</v>
      </c>
      <c r="E11" s="24" t="s">
        <v>38</v>
      </c>
    </row>
    <row r="12" spans="2:9" x14ac:dyDescent="0.25">
      <c r="B12" s="20" t="s">
        <v>23</v>
      </c>
      <c r="C12" s="22">
        <f>C11-C10</f>
        <v>15</v>
      </c>
      <c r="D12" s="4" t="s">
        <v>1</v>
      </c>
      <c r="E12" s="24" t="s">
        <v>39</v>
      </c>
    </row>
    <row r="14" spans="2:9" x14ac:dyDescent="0.25">
      <c r="B14" s="2" t="s">
        <v>26</v>
      </c>
      <c r="C14" s="7">
        <v>53.99</v>
      </c>
      <c r="D14" s="4" t="s">
        <v>1</v>
      </c>
      <c r="E14" s="24" t="s">
        <v>37</v>
      </c>
    </row>
    <row r="15" spans="2:9" x14ac:dyDescent="0.25">
      <c r="B15" s="2" t="s">
        <v>27</v>
      </c>
      <c r="C15" s="7">
        <v>58.88</v>
      </c>
      <c r="D15" s="4" t="s">
        <v>1</v>
      </c>
      <c r="E15" s="24" t="s">
        <v>38</v>
      </c>
    </row>
    <row r="16" spans="2:9" x14ac:dyDescent="0.25">
      <c r="B16" s="20" t="s">
        <v>22</v>
      </c>
      <c r="C16" s="23">
        <f>C15-C14</f>
        <v>4.8900000000000006</v>
      </c>
      <c r="D16" s="4" t="s">
        <v>1</v>
      </c>
      <c r="E16" s="24" t="s">
        <v>40</v>
      </c>
    </row>
    <row r="18" spans="2:5" x14ac:dyDescent="0.25">
      <c r="B18" s="2" t="s">
        <v>32</v>
      </c>
      <c r="C18" s="23">
        <f>C14+0.632*C16</f>
        <v>57.080480000000001</v>
      </c>
      <c r="D18" s="4" t="s">
        <v>1</v>
      </c>
      <c r="E18" s="24" t="s">
        <v>41</v>
      </c>
    </row>
    <row r="19" spans="2:5" x14ac:dyDescent="0.25">
      <c r="B19" s="2" t="s">
        <v>33</v>
      </c>
      <c r="C19" s="21">
        <v>6.13</v>
      </c>
      <c r="D19" s="4" t="s">
        <v>2</v>
      </c>
      <c r="E19" s="6" t="s">
        <v>44</v>
      </c>
    </row>
    <row r="21" spans="2:5" x14ac:dyDescent="0.25">
      <c r="B21" s="2" t="s">
        <v>45</v>
      </c>
      <c r="C21" s="23">
        <f>C14+0.283*C16</f>
        <v>55.373870000000004</v>
      </c>
      <c r="D21" s="4" t="s">
        <v>1</v>
      </c>
      <c r="E21" s="24" t="s">
        <v>47</v>
      </c>
    </row>
    <row r="22" spans="2:5" x14ac:dyDescent="0.25">
      <c r="B22" s="2" t="s">
        <v>46</v>
      </c>
      <c r="C22" s="21">
        <v>4.37</v>
      </c>
      <c r="D22" s="4" t="s">
        <v>2</v>
      </c>
      <c r="E22" s="6" t="s">
        <v>48</v>
      </c>
    </row>
    <row r="23" spans="2:5" x14ac:dyDescent="0.25">
      <c r="D23" s="4"/>
      <c r="E23" s="6"/>
    </row>
    <row r="24" spans="2:5" x14ac:dyDescent="0.25">
      <c r="B24" s="2" t="s">
        <v>34</v>
      </c>
      <c r="C24" s="7">
        <v>2</v>
      </c>
      <c r="D24" s="4" t="s">
        <v>2</v>
      </c>
      <c r="E24" s="6" t="s">
        <v>42</v>
      </c>
    </row>
    <row r="26" spans="2:5" ht="15.75" thickBot="1" x14ac:dyDescent="0.3">
      <c r="B26" s="27" t="s">
        <v>31</v>
      </c>
      <c r="C26" s="27"/>
      <c r="D26" s="27"/>
      <c r="E26" s="27"/>
    </row>
    <row r="28" spans="2:5" x14ac:dyDescent="0.25">
      <c r="B28" s="2" t="s">
        <v>62</v>
      </c>
      <c r="C28" s="29">
        <f>C16/C12</f>
        <v>0.32600000000000001</v>
      </c>
      <c r="D28" s="4" t="s">
        <v>1</v>
      </c>
    </row>
    <row r="29" spans="2:5" x14ac:dyDescent="0.25">
      <c r="B29" s="2" t="s">
        <v>36</v>
      </c>
      <c r="C29" s="28">
        <f>1.5*(C19-C22)</f>
        <v>2.6399999999999997</v>
      </c>
      <c r="D29" s="4" t="s">
        <v>2</v>
      </c>
    </row>
    <row r="30" spans="2:5" x14ac:dyDescent="0.25">
      <c r="B30" s="2" t="s">
        <v>30</v>
      </c>
      <c r="C30" s="42">
        <f>C19-C29-C24</f>
        <v>1.4900000000000002</v>
      </c>
      <c r="D30" s="4" t="s">
        <v>2</v>
      </c>
    </row>
  </sheetData>
  <pageMargins left="0.7" right="0.7" top="0.75" bottom="0.75" header="0.3" footer="0.3"/>
  <pageSetup paperSize="9" scale="74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831F-5B12-4556-A99C-A893C70A397E}">
  <dimension ref="A2:K189"/>
  <sheetViews>
    <sheetView zoomScaleNormal="100" workbookViewId="0">
      <selection activeCell="E10" sqref="E10:E12"/>
    </sheetView>
  </sheetViews>
  <sheetFormatPr baseColWidth="10" defaultRowHeight="15" x14ac:dyDescent="0.25"/>
  <cols>
    <col min="1" max="1" width="5.7109375" style="2" customWidth="1"/>
    <col min="2" max="3" width="13.42578125" style="2" customWidth="1"/>
    <col min="4" max="5" width="11.42578125" style="2"/>
    <col min="6" max="6" width="14.5703125" style="2" customWidth="1"/>
    <col min="7" max="7" width="18.5703125" style="2" bestFit="1" customWidth="1"/>
    <col min="8" max="16384" width="11.42578125" style="2"/>
  </cols>
  <sheetData>
    <row r="2" spans="2:11" ht="20.25" thickBot="1" x14ac:dyDescent="0.35">
      <c r="B2" s="1" t="s">
        <v>3</v>
      </c>
      <c r="C2" s="1"/>
      <c r="D2" s="1"/>
      <c r="E2" s="1"/>
      <c r="F2" s="1"/>
      <c r="G2" s="1"/>
      <c r="H2" s="1"/>
      <c r="I2" s="1"/>
      <c r="J2" s="1"/>
    </row>
    <row r="3" spans="2:11" ht="15.75" thickTop="1" x14ac:dyDescent="0.25"/>
    <row r="4" spans="2:11" x14ac:dyDescent="0.25">
      <c r="B4" s="18" t="s">
        <v>21</v>
      </c>
    </row>
    <row r="6" spans="2:11" ht="18" thickBot="1" x14ac:dyDescent="0.35">
      <c r="B6" s="3" t="s">
        <v>51</v>
      </c>
      <c r="C6" s="3"/>
      <c r="D6" s="3"/>
      <c r="E6" s="3"/>
    </row>
    <row r="7" spans="2:11" ht="15.75" thickTop="1" x14ac:dyDescent="0.25"/>
    <row r="8" spans="2:11" ht="15.75" thickBot="1" x14ac:dyDescent="0.3">
      <c r="B8" s="27" t="s">
        <v>0</v>
      </c>
      <c r="C8" s="27"/>
      <c r="D8" s="27"/>
      <c r="E8" s="27"/>
    </row>
    <row r="10" spans="2:11" x14ac:dyDescent="0.25">
      <c r="B10" s="2" t="s">
        <v>63</v>
      </c>
      <c r="E10" s="10">
        <v>0.33202096201148218</v>
      </c>
      <c r="F10" s="4" t="s">
        <v>4</v>
      </c>
      <c r="G10" s="2" t="s">
        <v>14</v>
      </c>
      <c r="H10" s="33">
        <f>SUM(G20:G189)</f>
        <v>0.56471077292085425</v>
      </c>
      <c r="I10" s="31" t="s">
        <v>64</v>
      </c>
      <c r="J10" s="4"/>
      <c r="K10" s="4"/>
    </row>
    <row r="11" spans="2:11" x14ac:dyDescent="0.25">
      <c r="B11" s="2" t="s">
        <v>10</v>
      </c>
      <c r="E11" s="10">
        <v>2.8069416028972993</v>
      </c>
      <c r="F11" s="4" t="s">
        <v>2</v>
      </c>
      <c r="G11" s="2" t="s">
        <v>13</v>
      </c>
      <c r="H11" s="32">
        <f>RSQ(D20:D189,E20:E189)</f>
        <v>0.99912082555217452</v>
      </c>
      <c r="I11" s="26" t="s">
        <v>50</v>
      </c>
    </row>
    <row r="12" spans="2:11" x14ac:dyDescent="0.25">
      <c r="B12" s="2" t="s">
        <v>11</v>
      </c>
      <c r="E12" s="10">
        <v>1.3808790737619299</v>
      </c>
      <c r="F12" s="4" t="s">
        <v>2</v>
      </c>
    </row>
    <row r="13" spans="2:11" x14ac:dyDescent="0.25">
      <c r="E13" s="40"/>
    </row>
    <row r="14" spans="2:11" ht="15.75" thickBot="1" x14ac:dyDescent="0.3">
      <c r="B14" s="27" t="s">
        <v>5</v>
      </c>
      <c r="C14" s="27"/>
      <c r="D14" s="27"/>
      <c r="E14" s="27"/>
    </row>
    <row r="16" spans="2:11" x14ac:dyDescent="0.25">
      <c r="B16" s="2" t="s">
        <v>6</v>
      </c>
      <c r="D16" s="7">
        <v>15</v>
      </c>
      <c r="E16" s="4" t="s">
        <v>1</v>
      </c>
      <c r="G16" s="2" t="s">
        <v>34</v>
      </c>
      <c r="H16" s="7">
        <v>2</v>
      </c>
      <c r="I16" s="4" t="s">
        <v>2</v>
      </c>
      <c r="J16" s="6" t="s">
        <v>42</v>
      </c>
    </row>
    <row r="17" spans="1:7" ht="15.75" thickBot="1" x14ac:dyDescent="0.3"/>
    <row r="18" spans="1:7" ht="16.5" customHeight="1" thickTop="1" thickBot="1" x14ac:dyDescent="0.3">
      <c r="B18" s="39" t="s">
        <v>20</v>
      </c>
      <c r="C18" s="39"/>
      <c r="D18" s="39"/>
      <c r="E18" s="5" t="s">
        <v>19</v>
      </c>
      <c r="F18" s="5" t="s">
        <v>9</v>
      </c>
      <c r="G18" s="13" t="s">
        <v>17</v>
      </c>
    </row>
    <row r="19" spans="1:7" ht="30.75" thickTop="1" x14ac:dyDescent="0.25">
      <c r="B19" s="14" t="s">
        <v>7</v>
      </c>
      <c r="C19" s="14" t="s">
        <v>15</v>
      </c>
      <c r="D19" s="14" t="s">
        <v>8</v>
      </c>
      <c r="E19" s="14" t="s">
        <v>18</v>
      </c>
      <c r="F19" s="14" t="s">
        <v>12</v>
      </c>
      <c r="G19" s="15" t="s">
        <v>16</v>
      </c>
    </row>
    <row r="20" spans="1:7" x14ac:dyDescent="0.25">
      <c r="A20" s="17"/>
      <c r="B20" s="12">
        <v>0</v>
      </c>
      <c r="C20" s="12">
        <v>65</v>
      </c>
      <c r="D20" s="12">
        <v>53.991999999999997</v>
      </c>
      <c r="E20" s="9">
        <f t="shared" ref="E20:E83" si="0">$E$10*$D$16*(1-EXP(-(B20-($E$12+$H$16))/$E$11))*F20+$D$20</f>
        <v>53.991999999999997</v>
      </c>
      <c r="F20" s="8">
        <f t="shared" ref="F20:F83" si="1">IFERROR(IF(B20&lt;$E$12+$H$16,0,1),"")</f>
        <v>0</v>
      </c>
      <c r="G20" s="11">
        <f>(D20-E20)^2</f>
        <v>0</v>
      </c>
    </row>
    <row r="21" spans="1:7" x14ac:dyDescent="0.25">
      <c r="A21" s="17"/>
      <c r="B21" s="12">
        <v>0.1</v>
      </c>
      <c r="C21" s="12">
        <v>65</v>
      </c>
      <c r="D21" s="12">
        <v>53.991999999999997</v>
      </c>
      <c r="E21" s="9">
        <f t="shared" si="0"/>
        <v>53.991999999999997</v>
      </c>
      <c r="F21" s="8">
        <f t="shared" si="1"/>
        <v>0</v>
      </c>
      <c r="G21" s="11">
        <f t="shared" ref="G21:G23" si="2">(D21-E21)^2</f>
        <v>0</v>
      </c>
    </row>
    <row r="22" spans="1:7" x14ac:dyDescent="0.25">
      <c r="A22" s="17"/>
      <c r="B22" s="12">
        <v>0.2</v>
      </c>
      <c r="C22" s="12">
        <v>65</v>
      </c>
      <c r="D22" s="12">
        <v>53.991999999999997</v>
      </c>
      <c r="E22" s="9">
        <f t="shared" si="0"/>
        <v>53.991999999999997</v>
      </c>
      <c r="F22" s="8">
        <f t="shared" si="1"/>
        <v>0</v>
      </c>
      <c r="G22" s="11">
        <f t="shared" si="2"/>
        <v>0</v>
      </c>
    </row>
    <row r="23" spans="1:7" x14ac:dyDescent="0.25">
      <c r="B23" s="12">
        <v>0.3</v>
      </c>
      <c r="C23" s="12">
        <v>65</v>
      </c>
      <c r="D23" s="12">
        <v>53.991999999999997</v>
      </c>
      <c r="E23" s="9">
        <f t="shared" si="0"/>
        <v>53.991999999999997</v>
      </c>
      <c r="F23" s="8">
        <f t="shared" si="1"/>
        <v>0</v>
      </c>
      <c r="G23" s="11">
        <f t="shared" si="2"/>
        <v>0</v>
      </c>
    </row>
    <row r="24" spans="1:7" x14ac:dyDescent="0.25">
      <c r="B24" s="34">
        <v>0.4</v>
      </c>
      <c r="C24" s="34">
        <v>65</v>
      </c>
      <c r="D24" s="34">
        <v>53.991999999999997</v>
      </c>
      <c r="E24" s="9">
        <f t="shared" si="0"/>
        <v>53.991999999999997</v>
      </c>
      <c r="F24" s="8">
        <f t="shared" si="1"/>
        <v>0</v>
      </c>
      <c r="G24" s="11">
        <f t="shared" ref="G24:G55" si="3">(D24-E24)^2</f>
        <v>0</v>
      </c>
    </row>
    <row r="25" spans="1:7" x14ac:dyDescent="0.25">
      <c r="B25" s="34">
        <v>0.5</v>
      </c>
      <c r="C25" s="34">
        <v>65</v>
      </c>
      <c r="D25" s="34">
        <v>53.991999999999997</v>
      </c>
      <c r="E25" s="9">
        <f t="shared" si="0"/>
        <v>53.991999999999997</v>
      </c>
      <c r="F25" s="8">
        <f t="shared" si="1"/>
        <v>0</v>
      </c>
      <c r="G25" s="11">
        <f t="shared" si="3"/>
        <v>0</v>
      </c>
    </row>
    <row r="26" spans="1:7" x14ac:dyDescent="0.25">
      <c r="B26" s="34">
        <v>0.6</v>
      </c>
      <c r="C26" s="34">
        <v>65</v>
      </c>
      <c r="D26" s="34">
        <v>53.991999999999997</v>
      </c>
      <c r="E26" s="9">
        <f t="shared" si="0"/>
        <v>53.991999999999997</v>
      </c>
      <c r="F26" s="8">
        <f t="shared" si="1"/>
        <v>0</v>
      </c>
      <c r="G26" s="11">
        <f t="shared" si="3"/>
        <v>0</v>
      </c>
    </row>
    <row r="27" spans="1:7" x14ac:dyDescent="0.25">
      <c r="B27" s="34">
        <v>0.7</v>
      </c>
      <c r="C27" s="34">
        <v>65</v>
      </c>
      <c r="D27" s="34">
        <v>53.991999999999997</v>
      </c>
      <c r="E27" s="9">
        <f t="shared" si="0"/>
        <v>53.991999999999997</v>
      </c>
      <c r="F27" s="8">
        <f t="shared" si="1"/>
        <v>0</v>
      </c>
      <c r="G27" s="11">
        <f t="shared" si="3"/>
        <v>0</v>
      </c>
    </row>
    <row r="28" spans="1:7" x14ac:dyDescent="0.25">
      <c r="B28" s="34">
        <v>0.8</v>
      </c>
      <c r="C28" s="34">
        <v>65</v>
      </c>
      <c r="D28" s="34">
        <v>53.991999999999997</v>
      </c>
      <c r="E28" s="9">
        <f t="shared" si="0"/>
        <v>53.991999999999997</v>
      </c>
      <c r="F28" s="8">
        <f t="shared" si="1"/>
        <v>0</v>
      </c>
      <c r="G28" s="11">
        <f t="shared" si="3"/>
        <v>0</v>
      </c>
    </row>
    <row r="29" spans="1:7" x14ac:dyDescent="0.25">
      <c r="B29" s="34">
        <v>0.9</v>
      </c>
      <c r="C29" s="34">
        <v>65</v>
      </c>
      <c r="D29" s="34">
        <v>53.991999999999997</v>
      </c>
      <c r="E29" s="9">
        <f t="shared" si="0"/>
        <v>53.991999999999997</v>
      </c>
      <c r="F29" s="8">
        <f t="shared" si="1"/>
        <v>0</v>
      </c>
      <c r="G29" s="11">
        <f t="shared" si="3"/>
        <v>0</v>
      </c>
    </row>
    <row r="30" spans="1:7" x14ac:dyDescent="0.25">
      <c r="B30" s="34">
        <v>1</v>
      </c>
      <c r="C30" s="34">
        <v>65</v>
      </c>
      <c r="D30" s="34">
        <v>53.991999999999997</v>
      </c>
      <c r="E30" s="9">
        <f t="shared" si="0"/>
        <v>53.991999999999997</v>
      </c>
      <c r="F30" s="8">
        <f t="shared" si="1"/>
        <v>0</v>
      </c>
      <c r="G30" s="11">
        <f t="shared" si="3"/>
        <v>0</v>
      </c>
    </row>
    <row r="31" spans="1:7" x14ac:dyDescent="0.25">
      <c r="B31" s="34">
        <v>1.1000000000000001</v>
      </c>
      <c r="C31" s="34">
        <v>65</v>
      </c>
      <c r="D31" s="34">
        <v>53.991999999999997</v>
      </c>
      <c r="E31" s="9">
        <f t="shared" si="0"/>
        <v>53.991999999999997</v>
      </c>
      <c r="F31" s="8">
        <f t="shared" si="1"/>
        <v>0</v>
      </c>
      <c r="G31" s="11">
        <f t="shared" si="3"/>
        <v>0</v>
      </c>
    </row>
    <row r="32" spans="1:7" x14ac:dyDescent="0.25">
      <c r="B32" s="34">
        <v>1.2</v>
      </c>
      <c r="C32" s="34">
        <v>65</v>
      </c>
      <c r="D32" s="34">
        <v>53.991999999999997</v>
      </c>
      <c r="E32" s="9">
        <f t="shared" si="0"/>
        <v>53.991999999999997</v>
      </c>
      <c r="F32" s="8">
        <f t="shared" si="1"/>
        <v>0</v>
      </c>
      <c r="G32" s="11">
        <f t="shared" si="3"/>
        <v>0</v>
      </c>
    </row>
    <row r="33" spans="2:7" x14ac:dyDescent="0.25">
      <c r="B33" s="34">
        <v>1.3</v>
      </c>
      <c r="C33" s="34">
        <v>65</v>
      </c>
      <c r="D33" s="34">
        <v>53.991999999999997</v>
      </c>
      <c r="E33" s="9">
        <f t="shared" si="0"/>
        <v>53.991999999999997</v>
      </c>
      <c r="F33" s="8">
        <f t="shared" si="1"/>
        <v>0</v>
      </c>
      <c r="G33" s="11">
        <f t="shared" si="3"/>
        <v>0</v>
      </c>
    </row>
    <row r="34" spans="2:7" x14ac:dyDescent="0.25">
      <c r="B34" s="34">
        <v>1.4</v>
      </c>
      <c r="C34" s="34">
        <v>65</v>
      </c>
      <c r="D34" s="34">
        <v>53.991999999999997</v>
      </c>
      <c r="E34" s="9">
        <f t="shared" si="0"/>
        <v>53.991999999999997</v>
      </c>
      <c r="F34" s="8">
        <f t="shared" si="1"/>
        <v>0</v>
      </c>
      <c r="G34" s="11">
        <f t="shared" si="3"/>
        <v>0</v>
      </c>
    </row>
    <row r="35" spans="2:7" x14ac:dyDescent="0.25">
      <c r="B35" s="34">
        <v>1.5</v>
      </c>
      <c r="C35" s="34">
        <v>65</v>
      </c>
      <c r="D35" s="34">
        <v>53.991999999999997</v>
      </c>
      <c r="E35" s="9">
        <f t="shared" si="0"/>
        <v>53.991999999999997</v>
      </c>
      <c r="F35" s="8">
        <f t="shared" si="1"/>
        <v>0</v>
      </c>
      <c r="G35" s="11">
        <f t="shared" si="3"/>
        <v>0</v>
      </c>
    </row>
    <row r="36" spans="2:7" x14ac:dyDescent="0.25">
      <c r="B36" s="34">
        <v>1.6</v>
      </c>
      <c r="C36" s="34">
        <v>65</v>
      </c>
      <c r="D36" s="34">
        <v>53.991999999999997</v>
      </c>
      <c r="E36" s="9">
        <f t="shared" si="0"/>
        <v>53.991999999999997</v>
      </c>
      <c r="F36" s="8">
        <f t="shared" si="1"/>
        <v>0</v>
      </c>
      <c r="G36" s="11">
        <f t="shared" si="3"/>
        <v>0</v>
      </c>
    </row>
    <row r="37" spans="2:7" x14ac:dyDescent="0.25">
      <c r="B37" s="34">
        <v>1.7</v>
      </c>
      <c r="C37" s="34">
        <v>65</v>
      </c>
      <c r="D37" s="34">
        <v>53.991999999999997</v>
      </c>
      <c r="E37" s="9">
        <f t="shared" si="0"/>
        <v>53.991999999999997</v>
      </c>
      <c r="F37" s="8">
        <f t="shared" si="1"/>
        <v>0</v>
      </c>
      <c r="G37" s="11">
        <f t="shared" si="3"/>
        <v>0</v>
      </c>
    </row>
    <row r="38" spans="2:7" x14ac:dyDescent="0.25">
      <c r="B38" s="34">
        <v>1.8</v>
      </c>
      <c r="C38" s="34">
        <v>65</v>
      </c>
      <c r="D38" s="34">
        <v>53.991999999999997</v>
      </c>
      <c r="E38" s="9">
        <f t="shared" si="0"/>
        <v>53.991999999999997</v>
      </c>
      <c r="F38" s="8">
        <f t="shared" si="1"/>
        <v>0</v>
      </c>
      <c r="G38" s="11">
        <f t="shared" si="3"/>
        <v>0</v>
      </c>
    </row>
    <row r="39" spans="2:7" x14ac:dyDescent="0.25">
      <c r="B39" s="34">
        <v>1.9</v>
      </c>
      <c r="C39" s="34">
        <v>65</v>
      </c>
      <c r="D39" s="34">
        <v>53.991999999999997</v>
      </c>
      <c r="E39" s="9">
        <f t="shared" si="0"/>
        <v>53.991999999999997</v>
      </c>
      <c r="F39" s="8">
        <f t="shared" si="1"/>
        <v>0</v>
      </c>
      <c r="G39" s="11">
        <f t="shared" si="3"/>
        <v>0</v>
      </c>
    </row>
    <row r="40" spans="2:7" x14ac:dyDescent="0.25">
      <c r="B40" s="34">
        <v>2</v>
      </c>
      <c r="C40" s="34">
        <v>80</v>
      </c>
      <c r="D40" s="34">
        <v>53.991999999999997</v>
      </c>
      <c r="E40" s="9">
        <f t="shared" si="0"/>
        <v>53.991999999999997</v>
      </c>
      <c r="F40" s="8">
        <f t="shared" si="1"/>
        <v>0</v>
      </c>
      <c r="G40" s="11">
        <f t="shared" si="3"/>
        <v>0</v>
      </c>
    </row>
    <row r="41" spans="2:7" x14ac:dyDescent="0.25">
      <c r="B41" s="34">
        <v>2.1</v>
      </c>
      <c r="C41" s="34">
        <v>80</v>
      </c>
      <c r="D41" s="34">
        <v>53.991999999999997</v>
      </c>
      <c r="E41" s="9">
        <f t="shared" si="0"/>
        <v>53.991999999999997</v>
      </c>
      <c r="F41" s="8">
        <f t="shared" si="1"/>
        <v>0</v>
      </c>
      <c r="G41" s="11">
        <f t="shared" si="3"/>
        <v>0</v>
      </c>
    </row>
    <row r="42" spans="2:7" x14ac:dyDescent="0.25">
      <c r="B42" s="34">
        <v>2.2000000000000002</v>
      </c>
      <c r="C42" s="34">
        <v>80</v>
      </c>
      <c r="D42" s="34">
        <v>53.991</v>
      </c>
      <c r="E42" s="9">
        <f t="shared" si="0"/>
        <v>53.991999999999997</v>
      </c>
      <c r="F42" s="8">
        <f t="shared" si="1"/>
        <v>0</v>
      </c>
      <c r="G42" s="11">
        <f t="shared" si="3"/>
        <v>9.9999999999533894E-7</v>
      </c>
    </row>
    <row r="43" spans="2:7" x14ac:dyDescent="0.25">
      <c r="B43" s="34">
        <v>2.2999999999999998</v>
      </c>
      <c r="C43" s="34">
        <v>80</v>
      </c>
      <c r="D43" s="34">
        <v>53.991</v>
      </c>
      <c r="E43" s="9">
        <f t="shared" si="0"/>
        <v>53.991999999999997</v>
      </c>
      <c r="F43" s="8">
        <f t="shared" si="1"/>
        <v>0</v>
      </c>
      <c r="G43" s="11">
        <f t="shared" si="3"/>
        <v>9.9999999999533894E-7</v>
      </c>
    </row>
    <row r="44" spans="2:7" x14ac:dyDescent="0.25">
      <c r="B44" s="34">
        <v>2.4</v>
      </c>
      <c r="C44" s="34">
        <v>80</v>
      </c>
      <c r="D44" s="34">
        <v>53.991</v>
      </c>
      <c r="E44" s="9">
        <f t="shared" si="0"/>
        <v>53.991999999999997</v>
      </c>
      <c r="F44" s="8">
        <f t="shared" si="1"/>
        <v>0</v>
      </c>
      <c r="G44" s="11">
        <f t="shared" si="3"/>
        <v>9.9999999999533894E-7</v>
      </c>
    </row>
    <row r="45" spans="2:7" x14ac:dyDescent="0.25">
      <c r="B45" s="34">
        <v>2.5</v>
      </c>
      <c r="C45" s="34">
        <v>80</v>
      </c>
      <c r="D45" s="34">
        <v>53.991</v>
      </c>
      <c r="E45" s="9">
        <f t="shared" si="0"/>
        <v>53.991999999999997</v>
      </c>
      <c r="F45" s="8">
        <f t="shared" si="1"/>
        <v>0</v>
      </c>
      <c r="G45" s="11">
        <f t="shared" si="3"/>
        <v>9.9999999999533894E-7</v>
      </c>
    </row>
    <row r="46" spans="2:7" x14ac:dyDescent="0.25">
      <c r="B46" s="34">
        <v>2.6</v>
      </c>
      <c r="C46" s="34">
        <v>80</v>
      </c>
      <c r="D46" s="34">
        <v>53.991999999999997</v>
      </c>
      <c r="E46" s="9">
        <f t="shared" si="0"/>
        <v>53.991999999999997</v>
      </c>
      <c r="F46" s="8">
        <f t="shared" si="1"/>
        <v>0</v>
      </c>
      <c r="G46" s="11">
        <f t="shared" si="3"/>
        <v>0</v>
      </c>
    </row>
    <row r="47" spans="2:7" x14ac:dyDescent="0.25">
      <c r="B47" s="34">
        <v>2.7</v>
      </c>
      <c r="C47" s="34">
        <v>80</v>
      </c>
      <c r="D47" s="34">
        <v>53.994999999999997</v>
      </c>
      <c r="E47" s="9">
        <f t="shared" si="0"/>
        <v>53.991999999999997</v>
      </c>
      <c r="F47" s="8">
        <f t="shared" si="1"/>
        <v>0</v>
      </c>
      <c r="G47" s="11">
        <f t="shared" si="3"/>
        <v>9.0000000000006829E-6</v>
      </c>
    </row>
    <row r="48" spans="2:7" x14ac:dyDescent="0.25">
      <c r="B48" s="34">
        <v>2.8</v>
      </c>
      <c r="C48" s="34">
        <v>80</v>
      </c>
      <c r="D48" s="34">
        <v>54.005000000000003</v>
      </c>
      <c r="E48" s="9">
        <f t="shared" si="0"/>
        <v>53.991999999999997</v>
      </c>
      <c r="F48" s="8">
        <f t="shared" si="1"/>
        <v>0</v>
      </c>
      <c r="G48" s="11">
        <f t="shared" si="3"/>
        <v>1.6900000000013597E-4</v>
      </c>
    </row>
    <row r="49" spans="2:7" x14ac:dyDescent="0.25">
      <c r="B49" s="34">
        <v>2.9</v>
      </c>
      <c r="C49" s="34">
        <v>80</v>
      </c>
      <c r="D49" s="34">
        <v>54.027000000000001</v>
      </c>
      <c r="E49" s="9">
        <f t="shared" si="0"/>
        <v>53.991999999999997</v>
      </c>
      <c r="F49" s="8">
        <f t="shared" si="1"/>
        <v>0</v>
      </c>
      <c r="G49" s="11">
        <f t="shared" si="3"/>
        <v>1.2250000000002587E-3</v>
      </c>
    </row>
    <row r="50" spans="2:7" x14ac:dyDescent="0.25">
      <c r="B50" s="34">
        <v>3</v>
      </c>
      <c r="C50" s="34">
        <v>80</v>
      </c>
      <c r="D50" s="34">
        <v>54.061</v>
      </c>
      <c r="E50" s="9">
        <f t="shared" si="0"/>
        <v>53.991999999999997</v>
      </c>
      <c r="F50" s="8">
        <f t="shared" si="1"/>
        <v>0</v>
      </c>
      <c r="G50" s="11">
        <f t="shared" si="3"/>
        <v>4.7610000000003604E-3</v>
      </c>
    </row>
    <row r="51" spans="2:7" x14ac:dyDescent="0.25">
      <c r="B51" s="34">
        <v>3.1</v>
      </c>
      <c r="C51" s="34">
        <v>80</v>
      </c>
      <c r="D51" s="34">
        <v>54.107999999999997</v>
      </c>
      <c r="E51" s="9">
        <f t="shared" si="0"/>
        <v>53.991999999999997</v>
      </c>
      <c r="F51" s="8">
        <f t="shared" si="1"/>
        <v>0</v>
      </c>
      <c r="G51" s="11">
        <f t="shared" si="3"/>
        <v>1.3455999999999921E-2</v>
      </c>
    </row>
    <row r="52" spans="2:7" x14ac:dyDescent="0.25">
      <c r="B52" s="34">
        <v>3.2</v>
      </c>
      <c r="C52" s="34">
        <v>80</v>
      </c>
      <c r="D52" s="34">
        <v>54.167000000000002</v>
      </c>
      <c r="E52" s="9">
        <f t="shared" si="0"/>
        <v>53.991999999999997</v>
      </c>
      <c r="F52" s="8">
        <f t="shared" si="1"/>
        <v>0</v>
      </c>
      <c r="G52" s="11">
        <f t="shared" si="3"/>
        <v>3.0625000000001491E-2</v>
      </c>
    </row>
    <row r="53" spans="2:7" x14ac:dyDescent="0.25">
      <c r="B53" s="34">
        <v>3.3</v>
      </c>
      <c r="C53" s="34">
        <v>80</v>
      </c>
      <c r="D53" s="34">
        <v>54.238</v>
      </c>
      <c r="E53" s="9">
        <f t="shared" si="0"/>
        <v>53.991999999999997</v>
      </c>
      <c r="F53" s="8">
        <f t="shared" si="1"/>
        <v>0</v>
      </c>
      <c r="G53" s="11">
        <f t="shared" si="3"/>
        <v>6.051600000000109E-2</v>
      </c>
    </row>
    <row r="54" spans="2:7" x14ac:dyDescent="0.25">
      <c r="B54" s="34">
        <v>3.4</v>
      </c>
      <c r="C54" s="34">
        <v>80</v>
      </c>
      <c r="D54" s="34">
        <v>54.32</v>
      </c>
      <c r="E54" s="9">
        <f t="shared" si="0"/>
        <v>54.025810682768004</v>
      </c>
      <c r="F54" s="8">
        <f t="shared" si="1"/>
        <v>1</v>
      </c>
      <c r="G54" s="11">
        <f t="shared" si="3"/>
        <v>8.6547354373428267E-2</v>
      </c>
    </row>
    <row r="55" spans="2:7" x14ac:dyDescent="0.25">
      <c r="B55" s="34">
        <v>3.5</v>
      </c>
      <c r="C55" s="34">
        <v>80</v>
      </c>
      <c r="D55" s="34">
        <v>54.41</v>
      </c>
      <c r="E55" s="9">
        <f t="shared" si="0"/>
        <v>54.198932519906762</v>
      </c>
      <c r="F55" s="8">
        <f t="shared" si="1"/>
        <v>1</v>
      </c>
      <c r="G55" s="11">
        <f t="shared" si="3"/>
        <v>4.4549481152907897E-2</v>
      </c>
    </row>
    <row r="56" spans="2:7" x14ac:dyDescent="0.25">
      <c r="B56" s="34">
        <v>3.6</v>
      </c>
      <c r="C56" s="34">
        <v>80</v>
      </c>
      <c r="D56" s="34">
        <v>54.508000000000003</v>
      </c>
      <c r="E56" s="9">
        <f t="shared" si="0"/>
        <v>54.365995295529586</v>
      </c>
      <c r="F56" s="8">
        <f t="shared" si="1"/>
        <v>1</v>
      </c>
      <c r="G56" s="11">
        <f t="shared" ref="G56:G87" si="4">(D56-E56)^2</f>
        <v>2.0165336091730254E-2</v>
      </c>
    </row>
    <row r="57" spans="2:7" x14ac:dyDescent="0.25">
      <c r="B57" s="34">
        <v>3.7</v>
      </c>
      <c r="C57" s="34">
        <v>80</v>
      </c>
      <c r="D57" s="34">
        <v>54.61</v>
      </c>
      <c r="E57" s="9">
        <f t="shared" si="0"/>
        <v>54.527211069692342</v>
      </c>
      <c r="F57" s="8">
        <f t="shared" si="1"/>
        <v>1</v>
      </c>
      <c r="G57" s="11">
        <f t="shared" si="4"/>
        <v>6.8540069814861599E-3</v>
      </c>
    </row>
    <row r="58" spans="2:7" x14ac:dyDescent="0.25">
      <c r="B58" s="34">
        <v>3.8</v>
      </c>
      <c r="C58" s="34">
        <v>80</v>
      </c>
      <c r="D58" s="34">
        <v>54.716999999999999</v>
      </c>
      <c r="E58" s="9">
        <f t="shared" si="0"/>
        <v>54.68278448059732</v>
      </c>
      <c r="F58" s="8">
        <f t="shared" si="1"/>
        <v>1</v>
      </c>
      <c r="G58" s="11">
        <f t="shared" si="4"/>
        <v>1.170701767995086E-3</v>
      </c>
    </row>
    <row r="59" spans="2:7" x14ac:dyDescent="0.25">
      <c r="B59" s="34">
        <v>3.9</v>
      </c>
      <c r="C59" s="34">
        <v>80</v>
      </c>
      <c r="D59" s="34">
        <v>54.829000000000001</v>
      </c>
      <c r="E59" s="9">
        <f t="shared" si="0"/>
        <v>54.832913004349443</v>
      </c>
      <c r="F59" s="8">
        <f t="shared" si="1"/>
        <v>1</v>
      </c>
      <c r="G59" s="11">
        <f t="shared" si="4"/>
        <v>1.5311603038755273E-5</v>
      </c>
    </row>
    <row r="60" spans="2:7" x14ac:dyDescent="0.25">
      <c r="B60" s="34">
        <v>4</v>
      </c>
      <c r="C60" s="34">
        <v>80</v>
      </c>
      <c r="D60" s="34">
        <v>54.944000000000003</v>
      </c>
      <c r="E60" s="9">
        <f t="shared" si="0"/>
        <v>54.977787205621254</v>
      </c>
      <c r="F60" s="8">
        <f t="shared" si="1"/>
        <v>1</v>
      </c>
      <c r="G60" s="11">
        <f t="shared" si="4"/>
        <v>1.1415752636927503E-3</v>
      </c>
    </row>
    <row r="61" spans="2:7" x14ac:dyDescent="0.25">
      <c r="B61" s="34">
        <v>4.0999999999999996</v>
      </c>
      <c r="C61" s="34">
        <v>80</v>
      </c>
      <c r="D61" s="34">
        <v>55.058999999999997</v>
      </c>
      <c r="E61" s="9">
        <f t="shared" si="0"/>
        <v>55.117590979545</v>
      </c>
      <c r="F61" s="8">
        <f t="shared" si="1"/>
        <v>1</v>
      </c>
      <c r="G61" s="11">
        <f t="shared" si="4"/>
        <v>3.4329028840428596E-3</v>
      </c>
    </row>
    <row r="62" spans="2:7" x14ac:dyDescent="0.25">
      <c r="B62" s="34">
        <v>4.2</v>
      </c>
      <c r="C62" s="34">
        <v>80</v>
      </c>
      <c r="D62" s="34">
        <v>55.174999999999997</v>
      </c>
      <c r="E62" s="9">
        <f t="shared" si="0"/>
        <v>55.252501785138669</v>
      </c>
      <c r="F62" s="8">
        <f t="shared" si="1"/>
        <v>1</v>
      </c>
      <c r="G62" s="11">
        <f t="shared" si="4"/>
        <v>6.0065266996808982E-3</v>
      </c>
    </row>
    <row r="63" spans="2:7" x14ac:dyDescent="0.25">
      <c r="B63" s="34">
        <v>4.3</v>
      </c>
      <c r="C63" s="34">
        <v>80</v>
      </c>
      <c r="D63" s="34">
        <v>55.29</v>
      </c>
      <c r="E63" s="9">
        <f t="shared" si="0"/>
        <v>55.38269087056252</v>
      </c>
      <c r="F63" s="8">
        <f t="shared" si="1"/>
        <v>1</v>
      </c>
      <c r="G63" s="11">
        <f t="shared" si="4"/>
        <v>8.5915974856380032E-3</v>
      </c>
    </row>
    <row r="64" spans="2:7" x14ac:dyDescent="0.25">
      <c r="B64" s="34">
        <v>4.4000000000000004</v>
      </c>
      <c r="C64" s="34">
        <v>80</v>
      </c>
      <c r="D64" s="34">
        <v>55.405999999999999</v>
      </c>
      <c r="E64" s="9">
        <f t="shared" si="0"/>
        <v>55.508323490491755</v>
      </c>
      <c r="F64" s="8">
        <f t="shared" si="1"/>
        <v>1</v>
      </c>
      <c r="G64" s="11">
        <f t="shared" si="4"/>
        <v>1.0470096706416444E-2</v>
      </c>
    </row>
    <row r="65" spans="2:7" x14ac:dyDescent="0.25">
      <c r="B65" s="34">
        <v>4.5</v>
      </c>
      <c r="C65" s="34">
        <v>80</v>
      </c>
      <c r="D65" s="34">
        <v>55.521999999999998</v>
      </c>
      <c r="E65" s="9">
        <f t="shared" si="0"/>
        <v>55.629559115881548</v>
      </c>
      <c r="F65" s="8">
        <f t="shared" si="1"/>
        <v>1</v>
      </c>
      <c r="G65" s="11">
        <f t="shared" si="4"/>
        <v>1.1568963409220675E-2</v>
      </c>
    </row>
    <row r="66" spans="2:7" x14ac:dyDescent="0.25">
      <c r="B66" s="34">
        <v>4.5999999999999996</v>
      </c>
      <c r="C66" s="34">
        <v>80</v>
      </c>
      <c r="D66" s="34">
        <v>55.634999999999998</v>
      </c>
      <c r="E66" s="9">
        <f t="shared" si="0"/>
        <v>55.746551636390407</v>
      </c>
      <c r="F66" s="8">
        <f t="shared" si="1"/>
        <v>1</v>
      </c>
      <c r="G66" s="11">
        <f t="shared" si="4"/>
        <v>1.2443767581378069E-2</v>
      </c>
    </row>
    <row r="67" spans="2:7" x14ac:dyDescent="0.25">
      <c r="B67" s="34">
        <v>4.7</v>
      </c>
      <c r="C67" s="34">
        <v>80</v>
      </c>
      <c r="D67" s="34">
        <v>55.747</v>
      </c>
      <c r="E67" s="9">
        <f t="shared" si="0"/>
        <v>55.859449555719067</v>
      </c>
      <c r="F67" s="8">
        <f t="shared" si="1"/>
        <v>1</v>
      </c>
      <c r="G67" s="11">
        <f t="shared" si="4"/>
        <v>1.2644902581415556E-2</v>
      </c>
    </row>
    <row r="68" spans="2:7" x14ac:dyDescent="0.25">
      <c r="B68" s="34">
        <v>4.8</v>
      </c>
      <c r="C68" s="34">
        <v>80</v>
      </c>
      <c r="D68" s="34">
        <v>55.856000000000002</v>
      </c>
      <c r="E68" s="9">
        <f t="shared" si="0"/>
        <v>55.968396180112677</v>
      </c>
      <c r="F68" s="8">
        <f t="shared" si="1"/>
        <v>1</v>
      </c>
      <c r="G68" s="11">
        <f t="shared" si="4"/>
        <v>1.2632901303920965E-2</v>
      </c>
    </row>
    <row r="69" spans="2:7" x14ac:dyDescent="0.25">
      <c r="B69" s="34">
        <v>4.9000000000000004</v>
      </c>
      <c r="C69" s="34">
        <v>80</v>
      </c>
      <c r="D69" s="34">
        <v>55.965000000000003</v>
      </c>
      <c r="E69" s="9">
        <f t="shared" si="0"/>
        <v>56.073529800265668</v>
      </c>
      <c r="F69" s="8">
        <f t="shared" si="1"/>
        <v>1</v>
      </c>
      <c r="G69" s="11">
        <f t="shared" si="4"/>
        <v>1.1778717545704982E-2</v>
      </c>
    </row>
    <row r="70" spans="2:7" x14ac:dyDescent="0.25">
      <c r="B70" s="34">
        <v>5</v>
      </c>
      <c r="C70" s="34">
        <v>80</v>
      </c>
      <c r="D70" s="34">
        <v>56.070999999999998</v>
      </c>
      <c r="E70" s="9">
        <f t="shared" si="0"/>
        <v>56.174983866860153</v>
      </c>
      <c r="F70" s="8">
        <f t="shared" si="1"/>
        <v>1</v>
      </c>
      <c r="G70" s="11">
        <f t="shared" si="4"/>
        <v>1.0812644567190379E-2</v>
      </c>
    </row>
    <row r="71" spans="2:7" x14ac:dyDescent="0.25">
      <c r="B71" s="34">
        <v>5.0999999999999996</v>
      </c>
      <c r="C71" s="34">
        <v>80</v>
      </c>
      <c r="D71" s="34">
        <v>56.173999999999999</v>
      </c>
      <c r="E71" s="9">
        <f t="shared" si="0"/>
        <v>56.272887159960682</v>
      </c>
      <c r="F71" s="8">
        <f t="shared" si="1"/>
        <v>1</v>
      </c>
      <c r="G71" s="11">
        <f t="shared" si="4"/>
        <v>9.7786704050895935E-3</v>
      </c>
    </row>
    <row r="72" spans="2:7" x14ac:dyDescent="0.25">
      <c r="B72" s="34">
        <v>5.2</v>
      </c>
      <c r="C72" s="34">
        <v>80</v>
      </c>
      <c r="D72" s="34">
        <v>56.274000000000001</v>
      </c>
      <c r="E72" s="9">
        <f t="shared" si="0"/>
        <v>56.367363952480389</v>
      </c>
      <c r="F72" s="8">
        <f t="shared" si="1"/>
        <v>1</v>
      </c>
      <c r="G72" s="11">
        <f t="shared" si="4"/>
        <v>8.7168276227601454E-3</v>
      </c>
    </row>
    <row r="73" spans="2:7" x14ac:dyDescent="0.25">
      <c r="B73" s="34">
        <v>5.3</v>
      </c>
      <c r="C73" s="34">
        <v>80</v>
      </c>
      <c r="D73" s="34">
        <v>56.371000000000002</v>
      </c>
      <c r="E73" s="9">
        <f t="shared" si="0"/>
        <v>56.458534167926025</v>
      </c>
      <c r="F73" s="8">
        <f t="shared" si="1"/>
        <v>1</v>
      </c>
      <c r="G73" s="11">
        <f t="shared" si="4"/>
        <v>7.6622305545012087E-3</v>
      </c>
    </row>
    <row r="74" spans="2:7" x14ac:dyDescent="0.25">
      <c r="B74" s="34">
        <v>5.4</v>
      </c>
      <c r="C74" s="34">
        <v>80</v>
      </c>
      <c r="D74" s="34">
        <v>56.466999999999999</v>
      </c>
      <c r="E74" s="9">
        <f t="shared" si="0"/>
        <v>56.546513532622072</v>
      </c>
      <c r="F74" s="8">
        <f t="shared" si="1"/>
        <v>1</v>
      </c>
      <c r="G74" s="11">
        <f t="shared" si="4"/>
        <v>6.3224018700414764E-3</v>
      </c>
    </row>
    <row r="75" spans="2:7" x14ac:dyDescent="0.25">
      <c r="B75" s="34">
        <v>5.5</v>
      </c>
      <c r="C75" s="34">
        <v>80</v>
      </c>
      <c r="D75" s="34">
        <v>56.558999999999997</v>
      </c>
      <c r="E75" s="9">
        <f t="shared" si="0"/>
        <v>56.631413722607192</v>
      </c>
      <c r="F75" s="8">
        <f t="shared" si="1"/>
        <v>1</v>
      </c>
      <c r="G75" s="11">
        <f t="shared" si="4"/>
        <v>5.243747221831724E-3</v>
      </c>
    </row>
    <row r="76" spans="2:7" x14ac:dyDescent="0.25">
      <c r="B76" s="34">
        <v>5.6</v>
      </c>
      <c r="C76" s="34">
        <v>80</v>
      </c>
      <c r="D76" s="34">
        <v>56.649000000000001</v>
      </c>
      <c r="E76" s="9">
        <f t="shared" si="0"/>
        <v>56.713342505389519</v>
      </c>
      <c r="F76" s="8">
        <f t="shared" si="1"/>
        <v>1</v>
      </c>
      <c r="G76" s="11">
        <f t="shared" si="4"/>
        <v>4.1399579998002275E-3</v>
      </c>
    </row>
    <row r="77" spans="2:7" x14ac:dyDescent="0.25">
      <c r="B77" s="34">
        <v>5.7</v>
      </c>
      <c r="C77" s="34">
        <v>80</v>
      </c>
      <c r="D77" s="34">
        <v>56.735999999999997</v>
      </c>
      <c r="E77" s="9">
        <f t="shared" si="0"/>
        <v>56.792403876740643</v>
      </c>
      <c r="F77" s="8">
        <f t="shared" si="1"/>
        <v>1</v>
      </c>
      <c r="G77" s="11">
        <f t="shared" si="4"/>
        <v>3.181397311373969E-3</v>
      </c>
    </row>
    <row r="78" spans="2:7" x14ac:dyDescent="0.25">
      <c r="B78" s="34">
        <v>5.8</v>
      </c>
      <c r="C78" s="34">
        <v>80</v>
      </c>
      <c r="D78" s="34">
        <v>56.819000000000003</v>
      </c>
      <c r="E78" s="9">
        <f t="shared" si="0"/>
        <v>56.868698192701949</v>
      </c>
      <c r="F78" s="8">
        <f t="shared" si="1"/>
        <v>1</v>
      </c>
      <c r="G78" s="11">
        <f t="shared" si="4"/>
        <v>2.4699103578397783E-3</v>
      </c>
    </row>
    <row r="79" spans="2:7" x14ac:dyDescent="0.25">
      <c r="B79" s="34">
        <v>5.9</v>
      </c>
      <c r="C79" s="34">
        <v>80</v>
      </c>
      <c r="D79" s="34">
        <v>56.901000000000003</v>
      </c>
      <c r="E79" s="9">
        <f t="shared" si="0"/>
        <v>56.942322296970929</v>
      </c>
      <c r="F79" s="8">
        <f t="shared" si="1"/>
        <v>1</v>
      </c>
      <c r="G79" s="11">
        <f t="shared" si="4"/>
        <v>1.7075322269533393E-3</v>
      </c>
    </row>
    <row r="80" spans="2:7" x14ac:dyDescent="0.25">
      <c r="B80" s="34">
        <v>6</v>
      </c>
      <c r="C80" s="34">
        <v>80</v>
      </c>
      <c r="D80" s="34">
        <v>56.98</v>
      </c>
      <c r="E80" s="9">
        <f t="shared" si="0"/>
        <v>57.013369643829087</v>
      </c>
      <c r="F80" s="8">
        <f t="shared" si="1"/>
        <v>1</v>
      </c>
      <c r="G80" s="11">
        <f t="shared" si="4"/>
        <v>1.1135331292803259E-3</v>
      </c>
    </row>
    <row r="81" spans="2:7" x14ac:dyDescent="0.25">
      <c r="B81" s="34">
        <v>6.1</v>
      </c>
      <c r="C81" s="34">
        <v>80</v>
      </c>
      <c r="D81" s="34">
        <v>57.055999999999997</v>
      </c>
      <c r="E81" s="9">
        <f t="shared" si="0"/>
        <v>57.08193041676757</v>
      </c>
      <c r="F81" s="8">
        <f t="shared" si="1"/>
        <v>1</v>
      </c>
      <c r="G81" s="11">
        <f t="shared" si="4"/>
        <v>6.723865137399916E-4</v>
      </c>
    </row>
    <row r="82" spans="2:7" x14ac:dyDescent="0.25">
      <c r="B82" s="34">
        <v>6.2</v>
      </c>
      <c r="C82" s="34">
        <v>80</v>
      </c>
      <c r="D82" s="34">
        <v>57.128999999999998</v>
      </c>
      <c r="E82" s="9">
        <f t="shared" si="0"/>
        <v>57.148091642960935</v>
      </c>
      <c r="F82" s="8">
        <f t="shared" si="1"/>
        <v>1</v>
      </c>
      <c r="G82" s="11">
        <f t="shared" si="4"/>
        <v>3.6449083094790865E-4</v>
      </c>
    </row>
    <row r="83" spans="2:7" x14ac:dyDescent="0.25">
      <c r="B83" s="34">
        <v>6.3</v>
      </c>
      <c r="C83" s="34">
        <v>80</v>
      </c>
      <c r="D83" s="34">
        <v>57.198999999999998</v>
      </c>
      <c r="E83" s="9">
        <f t="shared" si="0"/>
        <v>57.211937303734594</v>
      </c>
      <c r="F83" s="8">
        <f t="shared" si="1"/>
        <v>1</v>
      </c>
      <c r="G83" s="11">
        <f t="shared" si="4"/>
        <v>1.6737382792118315E-4</v>
      </c>
    </row>
    <row r="84" spans="2:7" x14ac:dyDescent="0.25">
      <c r="B84" s="34">
        <v>6.4</v>
      </c>
      <c r="C84" s="34">
        <v>80</v>
      </c>
      <c r="D84" s="34">
        <v>57.267000000000003</v>
      </c>
      <c r="E84" s="9">
        <f t="shared" ref="E84:E147" si="5">$E$10*$D$16*(1-EXP(-(B84-($E$12+$H$16))/$E$11))*F84+$D$20</f>
        <v>57.273548441165929</v>
      </c>
      <c r="F84" s="8">
        <f t="shared" ref="F84:F147" si="6">IFERROR(IF(B84&lt;$E$12+$H$16,0,1),"")</f>
        <v>1</v>
      </c>
      <c r="G84" s="11">
        <f t="shared" si="4"/>
        <v>4.2882081703588597E-5</v>
      </c>
    </row>
    <row r="85" spans="2:7" x14ac:dyDescent="0.25">
      <c r="B85" s="34">
        <v>6.5</v>
      </c>
      <c r="C85" s="34">
        <v>80</v>
      </c>
      <c r="D85" s="34">
        <v>57.332999999999998</v>
      </c>
      <c r="E85" s="9">
        <f t="shared" si="5"/>
        <v>57.333003260954541</v>
      </c>
      <c r="F85" s="8">
        <f t="shared" si="6"/>
        <v>1</v>
      </c>
      <c r="G85" s="11">
        <f t="shared" si="4"/>
        <v>1.0633824530459637E-11</v>
      </c>
    </row>
    <row r="86" spans="2:7" x14ac:dyDescent="0.25">
      <c r="B86" s="34">
        <v>6.6</v>
      </c>
      <c r="C86" s="34">
        <v>80</v>
      </c>
      <c r="D86" s="34">
        <v>57.396000000000001</v>
      </c>
      <c r="E86" s="9">
        <f t="shared" si="5"/>
        <v>57.390377231692149</v>
      </c>
      <c r="F86" s="8">
        <f t="shared" si="6"/>
        <v>1</v>
      </c>
      <c r="G86" s="11">
        <f t="shared" si="4"/>
        <v>3.1615523443782589E-5</v>
      </c>
    </row>
    <row r="87" spans="2:7" x14ac:dyDescent="0.25">
      <c r="B87" s="34">
        <v>6.7</v>
      </c>
      <c r="C87" s="34">
        <v>80</v>
      </c>
      <c r="D87" s="34">
        <v>57.457000000000001</v>
      </c>
      <c r="E87" s="9">
        <f t="shared" si="5"/>
        <v>57.44574318065817</v>
      </c>
      <c r="F87" s="8">
        <f t="shared" si="6"/>
        <v>1</v>
      </c>
      <c r="G87" s="11">
        <f t="shared" si="4"/>
        <v>1.267159816946251E-4</v>
      </c>
    </row>
    <row r="88" spans="2:7" x14ac:dyDescent="0.25">
      <c r="B88" s="34">
        <v>6.8</v>
      </c>
      <c r="C88" s="34">
        <v>80</v>
      </c>
      <c r="D88" s="34">
        <v>57.515000000000001</v>
      </c>
      <c r="E88" s="9">
        <f t="shared" si="5"/>
        <v>57.499171386262532</v>
      </c>
      <c r="F88" s="8">
        <f t="shared" si="6"/>
        <v>1</v>
      </c>
      <c r="G88" s="11">
        <f t="shared" ref="G88:G119" si="7">(D88-E88)^2</f>
        <v>2.5054501284998602E-4</v>
      </c>
    </row>
    <row r="89" spans="2:7" x14ac:dyDescent="0.25">
      <c r="B89" s="34">
        <v>6.9</v>
      </c>
      <c r="C89" s="34">
        <v>80</v>
      </c>
      <c r="D89" s="34">
        <v>57.572000000000003</v>
      </c>
      <c r="E89" s="9">
        <f t="shared" si="5"/>
        <v>57.550729667253158</v>
      </c>
      <c r="F89" s="8">
        <f t="shared" si="6"/>
        <v>1</v>
      </c>
      <c r="G89" s="11">
        <f t="shared" si="7"/>
        <v>4.5242705516149162E-4</v>
      </c>
    </row>
    <row r="90" spans="2:7" x14ac:dyDescent="0.25">
      <c r="B90" s="34">
        <v>7</v>
      </c>
      <c r="C90" s="34">
        <v>80</v>
      </c>
      <c r="D90" s="34">
        <v>57.627000000000002</v>
      </c>
      <c r="E90" s="9">
        <f t="shared" si="5"/>
        <v>57.600483468801201</v>
      </c>
      <c r="F90" s="8">
        <f t="shared" si="6"/>
        <v>1</v>
      </c>
      <c r="G90" s="11">
        <f t="shared" si="7"/>
        <v>7.0312642681700664E-4</v>
      </c>
    </row>
    <row r="91" spans="2:7" x14ac:dyDescent="0.25">
      <c r="B91" s="34">
        <v>7.1</v>
      </c>
      <c r="C91" s="34">
        <v>80</v>
      </c>
      <c r="D91" s="34">
        <v>57.679000000000002</v>
      </c>
      <c r="E91" s="9">
        <f t="shared" si="5"/>
        <v>57.648495945573508</v>
      </c>
      <c r="F91" s="8">
        <f t="shared" si="6"/>
        <v>1</v>
      </c>
      <c r="G91" s="11">
        <f t="shared" si="7"/>
        <v>9.3049733645451211E-4</v>
      </c>
    </row>
    <row r="92" spans="2:7" x14ac:dyDescent="0.25">
      <c r="B92" s="34">
        <v>7.2</v>
      </c>
      <c r="C92" s="34">
        <v>80</v>
      </c>
      <c r="D92" s="34">
        <v>57.728999999999999</v>
      </c>
      <c r="E92" s="9">
        <f t="shared" si="5"/>
        <v>57.694828041897551</v>
      </c>
      <c r="F92" s="8">
        <f t="shared" si="6"/>
        <v>1</v>
      </c>
      <c r="G92" s="11">
        <f t="shared" si="7"/>
        <v>1.1677227205554462E-3</v>
      </c>
    </row>
    <row r="93" spans="2:7" x14ac:dyDescent="0.25">
      <c r="B93" s="34">
        <v>7.3</v>
      </c>
      <c r="C93" s="34">
        <v>80</v>
      </c>
      <c r="D93" s="34">
        <v>57.777000000000001</v>
      </c>
      <c r="E93" s="9">
        <f t="shared" si="5"/>
        <v>57.739538569120732</v>
      </c>
      <c r="F93" s="8">
        <f t="shared" si="6"/>
        <v>1</v>
      </c>
      <c r="G93" s="11">
        <f t="shared" si="7"/>
        <v>1.4033588035222246E-3</v>
      </c>
    </row>
    <row r="94" spans="2:7" x14ac:dyDescent="0.25">
      <c r="B94" s="34">
        <v>7.4</v>
      </c>
      <c r="C94" s="34">
        <v>80</v>
      </c>
      <c r="D94" s="34">
        <v>57.823</v>
      </c>
      <c r="E94" s="9">
        <f t="shared" si="5"/>
        <v>57.782684280262167</v>
      </c>
      <c r="F94" s="8">
        <f t="shared" si="6"/>
        <v>1</v>
      </c>
      <c r="G94" s="11">
        <f t="shared" si="7"/>
        <v>1.6253572579795323E-3</v>
      </c>
    </row>
    <row r="95" spans="2:7" x14ac:dyDescent="0.25">
      <c r="B95" s="34">
        <v>7.5</v>
      </c>
      <c r="C95" s="34">
        <v>80</v>
      </c>
      <c r="D95" s="34">
        <v>57.868000000000002</v>
      </c>
      <c r="E95" s="9">
        <f t="shared" si="5"/>
        <v>57.824319942051801</v>
      </c>
      <c r="F95" s="8">
        <f t="shared" si="6"/>
        <v>1</v>
      </c>
      <c r="G95" s="11">
        <f t="shared" si="7"/>
        <v>1.9079474623582033E-3</v>
      </c>
    </row>
    <row r="96" spans="2:7" x14ac:dyDescent="0.25">
      <c r="B96" s="34">
        <v>7.6</v>
      </c>
      <c r="C96" s="34">
        <v>80</v>
      </c>
      <c r="D96" s="34">
        <v>57.911000000000001</v>
      </c>
      <c r="E96" s="9">
        <f t="shared" si="5"/>
        <v>57.86449840444817</v>
      </c>
      <c r="F96" s="8">
        <f t="shared" si="6"/>
        <v>1</v>
      </c>
      <c r="G96" s="11">
        <f t="shared" si="7"/>
        <v>2.1623983888660768E-3</v>
      </c>
    </row>
    <row r="97" spans="2:7" x14ac:dyDescent="0.25">
      <c r="B97" s="34">
        <v>7.7</v>
      </c>
      <c r="C97" s="34">
        <v>80</v>
      </c>
      <c r="D97" s="34">
        <v>57.951999999999998</v>
      </c>
      <c r="E97" s="9">
        <f t="shared" si="5"/>
        <v>57.903270667723163</v>
      </c>
      <c r="F97" s="8">
        <f t="shared" si="6"/>
        <v>1</v>
      </c>
      <c r="G97" s="11">
        <f t="shared" si="7"/>
        <v>2.3745478241462108E-3</v>
      </c>
    </row>
    <row r="98" spans="2:7" x14ac:dyDescent="0.25">
      <c r="B98" s="34">
        <v>7.8</v>
      </c>
      <c r="C98" s="34">
        <v>80</v>
      </c>
      <c r="D98" s="34">
        <v>57.991</v>
      </c>
      <c r="E98" s="9">
        <f t="shared" si="5"/>
        <v>57.940685947198901</v>
      </c>
      <c r="F98" s="8">
        <f t="shared" si="6"/>
        <v>1</v>
      </c>
      <c r="G98" s="11">
        <f t="shared" si="7"/>
        <v>2.5315039092717578E-3</v>
      </c>
    </row>
    <row r="99" spans="2:7" x14ac:dyDescent="0.25">
      <c r="B99" s="34">
        <v>7.9</v>
      </c>
      <c r="C99" s="34">
        <v>80</v>
      </c>
      <c r="D99" s="34">
        <v>58.029000000000003</v>
      </c>
      <c r="E99" s="9">
        <f t="shared" si="5"/>
        <v>57.976791735718869</v>
      </c>
      <c r="F99" s="8">
        <f t="shared" si="6"/>
        <v>1</v>
      </c>
      <c r="G99" s="11">
        <f t="shared" si="7"/>
        <v>2.7257028592487446E-3</v>
      </c>
    </row>
    <row r="100" spans="2:7" x14ac:dyDescent="0.25">
      <c r="B100" s="34">
        <v>8</v>
      </c>
      <c r="C100" s="34">
        <v>80</v>
      </c>
      <c r="D100" s="34">
        <v>58.064999999999998</v>
      </c>
      <c r="E100" s="9">
        <f t="shared" si="5"/>
        <v>58.011633863932673</v>
      </c>
      <c r="F100" s="8">
        <f t="shared" si="6"/>
        <v>1</v>
      </c>
      <c r="G100" s="11">
        <f t="shared" si="7"/>
        <v>2.847944478756245E-3</v>
      </c>
    </row>
    <row r="101" spans="2:7" x14ac:dyDescent="0.25">
      <c r="B101" s="34">
        <v>8.1</v>
      </c>
      <c r="C101" s="34">
        <v>80</v>
      </c>
      <c r="D101" s="34">
        <v>58.1</v>
      </c>
      <c r="E101" s="9">
        <f t="shared" si="5"/>
        <v>58.04525655847084</v>
      </c>
      <c r="F101" s="8">
        <f t="shared" si="6"/>
        <v>1</v>
      </c>
      <c r="G101" s="11">
        <f t="shared" si="7"/>
        <v>2.9968443904567661E-3</v>
      </c>
    </row>
    <row r="102" spans="2:7" x14ac:dyDescent="0.25">
      <c r="B102" s="34">
        <v>8.1999999999999993</v>
      </c>
      <c r="C102" s="34">
        <v>80</v>
      </c>
      <c r="D102" s="34">
        <v>58.134</v>
      </c>
      <c r="E102" s="9">
        <f t="shared" si="5"/>
        <v>58.077702498083667</v>
      </c>
      <c r="F102" s="8">
        <f t="shared" si="6"/>
        <v>1</v>
      </c>
      <c r="G102" s="11">
        <f t="shared" si="7"/>
        <v>3.1694087220195408E-3</v>
      </c>
    </row>
    <row r="103" spans="2:7" x14ac:dyDescent="0.25">
      <c r="B103" s="34">
        <v>8.3000000000000007</v>
      </c>
      <c r="C103" s="34">
        <v>80</v>
      </c>
      <c r="D103" s="34">
        <v>58.165999999999997</v>
      </c>
      <c r="E103" s="9">
        <f t="shared" si="5"/>
        <v>58.109012867815153</v>
      </c>
      <c r="F103" s="8">
        <f t="shared" si="6"/>
        <v>1</v>
      </c>
      <c r="G103" s="11">
        <f t="shared" si="7"/>
        <v>3.2475332346528669E-3</v>
      </c>
    </row>
    <row r="104" spans="2:7" x14ac:dyDescent="0.25">
      <c r="B104" s="34">
        <v>8.4</v>
      </c>
      <c r="C104" s="34">
        <v>80</v>
      </c>
      <c r="D104" s="34">
        <v>58.195999999999998</v>
      </c>
      <c r="E104" s="9">
        <f t="shared" si="5"/>
        <v>58.13922741128102</v>
      </c>
      <c r="F104" s="8">
        <f t="shared" si="6"/>
        <v>1</v>
      </c>
      <c r="G104" s="11">
        <f t="shared" si="7"/>
        <v>3.2231268298542346E-3</v>
      </c>
    </row>
    <row r="105" spans="2:7" x14ac:dyDescent="0.25">
      <c r="B105" s="34">
        <v>8.5</v>
      </c>
      <c r="C105" s="34">
        <v>80</v>
      </c>
      <c r="D105" s="34">
        <v>58.225999999999999</v>
      </c>
      <c r="E105" s="9">
        <f t="shared" si="5"/>
        <v>58.168384481116981</v>
      </c>
      <c r="F105" s="8">
        <f t="shared" si="6"/>
        <v>1</v>
      </c>
      <c r="G105" s="11">
        <f t="shared" si="7"/>
        <v>3.3195480161594642E-3</v>
      </c>
    </row>
    <row r="106" spans="2:7" x14ac:dyDescent="0.25">
      <c r="B106" s="34">
        <v>8.6</v>
      </c>
      <c r="C106" s="34">
        <v>80</v>
      </c>
      <c r="D106" s="34">
        <v>58.253999999999998</v>
      </c>
      <c r="E106" s="9">
        <f t="shared" si="5"/>
        <v>58.196521087661424</v>
      </c>
      <c r="F106" s="8">
        <f t="shared" si="6"/>
        <v>1</v>
      </c>
      <c r="G106" s="11">
        <f t="shared" si="7"/>
        <v>3.3038253636254928E-3</v>
      </c>
    </row>
    <row r="107" spans="2:7" x14ac:dyDescent="0.25">
      <c r="B107" s="34">
        <v>8.6999999999999993</v>
      </c>
      <c r="C107" s="34">
        <v>80</v>
      </c>
      <c r="D107" s="34">
        <v>58.281999999999996</v>
      </c>
      <c r="E107" s="9">
        <f t="shared" si="5"/>
        <v>58.22367294593424</v>
      </c>
      <c r="F107" s="8">
        <f t="shared" si="6"/>
        <v>1</v>
      </c>
      <c r="G107" s="11">
        <f t="shared" si="7"/>
        <v>3.4020452359896885E-3</v>
      </c>
    </row>
    <row r="108" spans="2:7" x14ac:dyDescent="0.25">
      <c r="B108" s="34">
        <v>8.8000000000000007</v>
      </c>
      <c r="C108" s="34">
        <v>80</v>
      </c>
      <c r="D108" s="34">
        <v>58.307000000000002</v>
      </c>
      <c r="E108" s="9">
        <f t="shared" si="5"/>
        <v>58.249874520971474</v>
      </c>
      <c r="F108" s="8">
        <f t="shared" si="6"/>
        <v>1</v>
      </c>
      <c r="G108" s="11">
        <f t="shared" si="7"/>
        <v>3.2633203542387977E-3</v>
      </c>
    </row>
    <row r="109" spans="2:7" x14ac:dyDescent="0.25">
      <c r="B109" s="34">
        <v>8.9</v>
      </c>
      <c r="C109" s="34">
        <v>80</v>
      </c>
      <c r="D109" s="34">
        <v>58.332999999999998</v>
      </c>
      <c r="E109" s="9">
        <f t="shared" si="5"/>
        <v>58.275159071573263</v>
      </c>
      <c r="F109" s="8">
        <f t="shared" si="6"/>
        <v>1</v>
      </c>
      <c r="G109" s="11">
        <f t="shared" si="7"/>
        <v>3.3455730012666995E-3</v>
      </c>
    </row>
    <row r="110" spans="2:7" x14ac:dyDescent="0.25">
      <c r="B110" s="34">
        <v>9</v>
      </c>
      <c r="C110" s="34">
        <v>80</v>
      </c>
      <c r="D110" s="34">
        <v>58.356999999999999</v>
      </c>
      <c r="E110" s="9">
        <f t="shared" si="5"/>
        <v>58.299558692520705</v>
      </c>
      <c r="F110" s="8">
        <f t="shared" si="6"/>
        <v>1</v>
      </c>
      <c r="G110" s="11">
        <f t="shared" si="7"/>
        <v>3.2995038049308339E-3</v>
      </c>
    </row>
    <row r="111" spans="2:7" x14ac:dyDescent="0.25">
      <c r="B111" s="34">
        <v>9.1</v>
      </c>
      <c r="C111" s="34">
        <v>80</v>
      </c>
      <c r="D111" s="34">
        <v>58.378999999999998</v>
      </c>
      <c r="E111" s="9">
        <f t="shared" si="5"/>
        <v>58.323104355315159</v>
      </c>
      <c r="F111" s="8">
        <f t="shared" si="6"/>
        <v>1</v>
      </c>
      <c r="G111" s="11">
        <f t="shared" si="7"/>
        <v>3.1243230947337066E-3</v>
      </c>
    </row>
    <row r="112" spans="2:7" x14ac:dyDescent="0.25">
      <c r="B112" s="34">
        <v>9.1999999999999993</v>
      </c>
      <c r="C112" s="34">
        <v>80</v>
      </c>
      <c r="D112" s="34">
        <v>58.401000000000003</v>
      </c>
      <c r="E112" s="9">
        <f t="shared" si="5"/>
        <v>58.345825947491697</v>
      </c>
      <c r="F112" s="8">
        <f t="shared" si="6"/>
        <v>1</v>
      </c>
      <c r="G112" s="11">
        <f t="shared" si="7"/>
        <v>3.04417607018933E-3</v>
      </c>
    </row>
    <row r="113" spans="2:7" x14ac:dyDescent="0.25">
      <c r="B113" s="34">
        <v>9.3000000000000007</v>
      </c>
      <c r="C113" s="34">
        <v>80</v>
      </c>
      <c r="D113" s="34">
        <v>58.421999999999997</v>
      </c>
      <c r="E113" s="9">
        <f t="shared" si="5"/>
        <v>58.367752310556689</v>
      </c>
      <c r="F113" s="8">
        <f t="shared" si="6"/>
        <v>1</v>
      </c>
      <c r="G113" s="11">
        <f t="shared" si="7"/>
        <v>2.9428118099375832E-3</v>
      </c>
    </row>
    <row r="114" spans="2:7" x14ac:dyDescent="0.25">
      <c r="B114" s="34">
        <v>9.4</v>
      </c>
      <c r="C114" s="34">
        <v>80</v>
      </c>
      <c r="D114" s="34">
        <v>58.442999999999998</v>
      </c>
      <c r="E114" s="9">
        <f t="shared" si="5"/>
        <v>58.388911276597554</v>
      </c>
      <c r="F114" s="8">
        <f t="shared" si="6"/>
        <v>1</v>
      </c>
      <c r="G114" s="11">
        <f t="shared" si="7"/>
        <v>2.9255899993060781E-3</v>
      </c>
    </row>
    <row r="115" spans="2:7" x14ac:dyDescent="0.25">
      <c r="B115" s="34">
        <v>9.5</v>
      </c>
      <c r="C115" s="34">
        <v>80</v>
      </c>
      <c r="D115" s="34">
        <v>58.462000000000003</v>
      </c>
      <c r="E115" s="9">
        <f t="shared" si="5"/>
        <v>58.409329703611263</v>
      </c>
      <c r="F115" s="8">
        <f t="shared" si="6"/>
        <v>1</v>
      </c>
      <c r="G115" s="11">
        <f t="shared" si="7"/>
        <v>2.7741601216777403E-3</v>
      </c>
    </row>
    <row r="116" spans="2:7" x14ac:dyDescent="0.25">
      <c r="B116" s="34">
        <v>9.6</v>
      </c>
      <c r="C116" s="34">
        <v>80</v>
      </c>
      <c r="D116" s="34">
        <v>58.481000000000002</v>
      </c>
      <c r="E116" s="9">
        <f t="shared" si="5"/>
        <v>58.429033509596337</v>
      </c>
      <c r="F116" s="8">
        <f t="shared" si="6"/>
        <v>1</v>
      </c>
      <c r="G116" s="11">
        <f t="shared" si="7"/>
        <v>2.700516124874157E-3</v>
      </c>
    </row>
    <row r="117" spans="2:7" x14ac:dyDescent="0.25">
      <c r="B117" s="34">
        <v>9.6999999999999993</v>
      </c>
      <c r="C117" s="34">
        <v>80</v>
      </c>
      <c r="D117" s="34">
        <v>58.497999999999998</v>
      </c>
      <c r="E117" s="9">
        <f t="shared" si="5"/>
        <v>58.448047705451721</v>
      </c>
      <c r="F117" s="8">
        <f t="shared" si="6"/>
        <v>1</v>
      </c>
      <c r="G117" s="11">
        <f t="shared" si="7"/>
        <v>2.4952317306377895E-3</v>
      </c>
    </row>
    <row r="118" spans="2:7" x14ac:dyDescent="0.25">
      <c r="B118" s="34">
        <v>9.8000000000000007</v>
      </c>
      <c r="C118" s="34">
        <v>80</v>
      </c>
      <c r="D118" s="34">
        <v>58.515000000000001</v>
      </c>
      <c r="E118" s="9">
        <f t="shared" si="5"/>
        <v>58.466396426724188</v>
      </c>
      <c r="F118" s="8">
        <f t="shared" si="6"/>
        <v>1</v>
      </c>
      <c r="G118" s="11">
        <f t="shared" si="7"/>
        <v>2.3623073351772802E-3</v>
      </c>
    </row>
    <row r="119" spans="2:7" x14ac:dyDescent="0.25">
      <c r="B119" s="34">
        <v>9.9</v>
      </c>
      <c r="C119" s="34">
        <v>80</v>
      </c>
      <c r="D119" s="34">
        <v>58.531999999999996</v>
      </c>
      <c r="E119" s="9">
        <f t="shared" si="5"/>
        <v>58.484102964244641</v>
      </c>
      <c r="F119" s="8">
        <f t="shared" si="6"/>
        <v>1</v>
      </c>
      <c r="G119" s="11">
        <f t="shared" si="7"/>
        <v>2.294126034149753E-3</v>
      </c>
    </row>
    <row r="120" spans="2:7" x14ac:dyDescent="0.25">
      <c r="B120" s="34">
        <v>10</v>
      </c>
      <c r="C120" s="34">
        <v>80</v>
      </c>
      <c r="D120" s="34">
        <v>58.546999999999997</v>
      </c>
      <c r="E120" s="9">
        <f t="shared" si="5"/>
        <v>58.501189793692198</v>
      </c>
      <c r="F120" s="8">
        <f t="shared" si="6"/>
        <v>1</v>
      </c>
      <c r="G120" s="11">
        <f t="shared" ref="G120:G151" si="8">(D120-E120)^2</f>
        <v>2.0985750019630843E-3</v>
      </c>
    </row>
    <row r="121" spans="2:7" x14ac:dyDescent="0.25">
      <c r="B121" s="34">
        <v>10.1</v>
      </c>
      <c r="C121" s="34">
        <v>80</v>
      </c>
      <c r="D121" s="34">
        <v>58.561999999999998</v>
      </c>
      <c r="E121" s="9">
        <f t="shared" si="5"/>
        <v>58.517678604123518</v>
      </c>
      <c r="F121" s="8">
        <f t="shared" si="6"/>
        <v>1</v>
      </c>
      <c r="G121" s="11">
        <f t="shared" si="8"/>
        <v>1.9643861324396667E-3</v>
      </c>
    </row>
    <row r="122" spans="2:7" x14ac:dyDescent="0.25">
      <c r="B122" s="34">
        <v>10.199999999999999</v>
      </c>
      <c r="C122" s="34">
        <v>80</v>
      </c>
      <c r="D122" s="34">
        <v>58.576999999999998</v>
      </c>
      <c r="E122" s="9">
        <f t="shared" si="5"/>
        <v>58.533590325503681</v>
      </c>
      <c r="F122" s="8">
        <f t="shared" si="6"/>
        <v>1</v>
      </c>
      <c r="G122" s="11">
        <f t="shared" si="8"/>
        <v>1.8843998398761991E-3</v>
      </c>
    </row>
    <row r="123" spans="2:7" x14ac:dyDescent="0.25">
      <c r="B123" s="34">
        <v>10.3</v>
      </c>
      <c r="C123" s="34">
        <v>80</v>
      </c>
      <c r="D123" s="34">
        <v>58.59</v>
      </c>
      <c r="E123" s="9">
        <f t="shared" si="5"/>
        <v>58.548945155273529</v>
      </c>
      <c r="F123" s="8">
        <f t="shared" si="6"/>
        <v>1</v>
      </c>
      <c r="G123" s="11">
        <f t="shared" si="8"/>
        <v>1.6855002755149287E-3</v>
      </c>
    </row>
    <row r="124" spans="2:7" x14ac:dyDescent="0.25">
      <c r="B124" s="34">
        <v>10.4</v>
      </c>
      <c r="C124" s="34">
        <v>80</v>
      </c>
      <c r="D124" s="34">
        <v>58.603999999999999</v>
      </c>
      <c r="E124" s="9">
        <f t="shared" si="5"/>
        <v>58.563762583987099</v>
      </c>
      <c r="F124" s="8">
        <f t="shared" si="6"/>
        <v>1</v>
      </c>
      <c r="G124" s="11">
        <f t="shared" si="8"/>
        <v>1.61904964739518E-3</v>
      </c>
    </row>
    <row r="125" spans="2:7" x14ac:dyDescent="0.25">
      <c r="B125" s="34">
        <v>10.5</v>
      </c>
      <c r="C125" s="34">
        <v>80</v>
      </c>
      <c r="D125" s="34">
        <v>58.616</v>
      </c>
      <c r="E125" s="9">
        <f t="shared" si="5"/>
        <v>58.578061420051881</v>
      </c>
      <c r="F125" s="8">
        <f t="shared" si="6"/>
        <v>1</v>
      </c>
      <c r="G125" s="11">
        <f t="shared" si="8"/>
        <v>1.4393358484797749E-3</v>
      </c>
    </row>
    <row r="126" spans="2:7" x14ac:dyDescent="0.25">
      <c r="B126" s="34">
        <v>10.6</v>
      </c>
      <c r="C126" s="34">
        <v>80</v>
      </c>
      <c r="D126" s="34">
        <v>58.628</v>
      </c>
      <c r="E126" s="9">
        <f t="shared" si="5"/>
        <v>58.591859813603158</v>
      </c>
      <c r="F126" s="8">
        <f t="shared" si="6"/>
        <v>1</v>
      </c>
      <c r="G126" s="11">
        <f t="shared" si="8"/>
        <v>1.3061130727985172E-3</v>
      </c>
    </row>
    <row r="127" spans="2:7" x14ac:dyDescent="0.25">
      <c r="B127" s="34">
        <v>10.7</v>
      </c>
      <c r="C127" s="34">
        <v>80</v>
      </c>
      <c r="D127" s="34">
        <v>58.64</v>
      </c>
      <c r="E127" s="9">
        <f t="shared" si="5"/>
        <v>58.605175279542692</v>
      </c>
      <c r="F127" s="8">
        <f t="shared" si="6"/>
        <v>1</v>
      </c>
      <c r="G127" s="11">
        <f t="shared" si="8"/>
        <v>1.2127611549296773E-3</v>
      </c>
    </row>
    <row r="128" spans="2:7" x14ac:dyDescent="0.25">
      <c r="B128" s="34">
        <v>10.8</v>
      </c>
      <c r="C128" s="34">
        <v>80</v>
      </c>
      <c r="D128" s="34">
        <v>58.651000000000003</v>
      </c>
      <c r="E128" s="9">
        <f t="shared" si="5"/>
        <v>58.618024719771242</v>
      </c>
      <c r="F128" s="8">
        <f t="shared" si="6"/>
        <v>1</v>
      </c>
      <c r="G128" s="11">
        <f t="shared" si="8"/>
        <v>1.0873691061653494E-3</v>
      </c>
    </row>
    <row r="129" spans="2:7" x14ac:dyDescent="0.25">
      <c r="B129" s="34">
        <v>10.9</v>
      </c>
      <c r="C129" s="34">
        <v>80</v>
      </c>
      <c r="D129" s="34">
        <v>58.661999999999999</v>
      </c>
      <c r="E129" s="9">
        <f t="shared" si="5"/>
        <v>58.630424444642806</v>
      </c>
      <c r="F129" s="8">
        <f t="shared" si="6"/>
        <v>1</v>
      </c>
      <c r="G129" s="11">
        <f t="shared" si="8"/>
        <v>9.9701569611517545E-4</v>
      </c>
    </row>
    <row r="130" spans="2:7" x14ac:dyDescent="0.25">
      <c r="B130" s="34">
        <v>11</v>
      </c>
      <c r="C130" s="34">
        <v>80</v>
      </c>
      <c r="D130" s="34">
        <v>58.671999999999997</v>
      </c>
      <c r="E130" s="9">
        <f t="shared" si="5"/>
        <v>58.642390193668113</v>
      </c>
      <c r="F130" s="8">
        <f t="shared" si="6"/>
        <v>1</v>
      </c>
      <c r="G130" s="11">
        <f t="shared" si="8"/>
        <v>8.7674063101166023E-4</v>
      </c>
    </row>
    <row r="131" spans="2:7" x14ac:dyDescent="0.25">
      <c r="B131" s="34">
        <v>11.1</v>
      </c>
      <c r="C131" s="34">
        <v>80</v>
      </c>
      <c r="D131" s="34">
        <v>58.682000000000002</v>
      </c>
      <c r="E131" s="9">
        <f t="shared" si="5"/>
        <v>58.653937155493459</v>
      </c>
      <c r="F131" s="8">
        <f t="shared" si="6"/>
        <v>1</v>
      </c>
      <c r="G131" s="11">
        <f t="shared" si="8"/>
        <v>7.875232417984203E-4</v>
      </c>
    </row>
    <row r="132" spans="2:7" x14ac:dyDescent="0.25">
      <c r="B132" s="34">
        <v>11.2</v>
      </c>
      <c r="C132" s="34">
        <v>80</v>
      </c>
      <c r="D132" s="34">
        <v>58.691000000000003</v>
      </c>
      <c r="E132" s="9">
        <f t="shared" si="5"/>
        <v>58.665079987180292</v>
      </c>
      <c r="F132" s="8">
        <f t="shared" si="6"/>
        <v>1</v>
      </c>
      <c r="G132" s="11">
        <f t="shared" si="8"/>
        <v>6.7184706457397176E-4</v>
      </c>
    </row>
    <row r="133" spans="2:7" x14ac:dyDescent="0.25">
      <c r="B133" s="34">
        <v>11.3</v>
      </c>
      <c r="C133" s="34">
        <v>80</v>
      </c>
      <c r="D133" s="34">
        <v>58.7</v>
      </c>
      <c r="E133" s="9">
        <f t="shared" si="5"/>
        <v>58.675832832810094</v>
      </c>
      <c r="F133" s="8">
        <f t="shared" si="6"/>
        <v>1</v>
      </c>
      <c r="G133" s="11">
        <f t="shared" si="8"/>
        <v>5.840519699849856E-4</v>
      </c>
    </row>
    <row r="134" spans="2:7" x14ac:dyDescent="0.25">
      <c r="B134" s="34">
        <v>11.4</v>
      </c>
      <c r="C134" s="34">
        <v>80</v>
      </c>
      <c r="D134" s="34">
        <v>58.709000000000003</v>
      </c>
      <c r="E134" s="9">
        <f t="shared" si="5"/>
        <v>58.686209341438051</v>
      </c>
      <c r="F134" s="8">
        <f t="shared" si="6"/>
        <v>1</v>
      </c>
      <c r="G134" s="11">
        <f t="shared" si="8"/>
        <v>5.1941411768748383E-4</v>
      </c>
    </row>
    <row r="135" spans="2:7" x14ac:dyDescent="0.25">
      <c r="B135" s="34">
        <v>11.5</v>
      </c>
      <c r="C135" s="34">
        <v>80</v>
      </c>
      <c r="D135" s="34">
        <v>58.716999999999999</v>
      </c>
      <c r="E135" s="9">
        <f t="shared" si="5"/>
        <v>58.696222684418416</v>
      </c>
      <c r="F135" s="8">
        <f t="shared" si="6"/>
        <v>1</v>
      </c>
      <c r="G135" s="11">
        <f t="shared" si="8"/>
        <v>4.3169684277668803E-4</v>
      </c>
    </row>
    <row r="136" spans="2:7" x14ac:dyDescent="0.25">
      <c r="B136" s="34">
        <v>11.6</v>
      </c>
      <c r="C136" s="34">
        <v>80</v>
      </c>
      <c r="D136" s="34">
        <v>58.725000000000001</v>
      </c>
      <c r="E136" s="9">
        <f t="shared" si="5"/>
        <v>58.705885572123456</v>
      </c>
      <c r="F136" s="8">
        <f t="shared" si="6"/>
        <v>1</v>
      </c>
      <c r="G136" s="11">
        <f t="shared" si="8"/>
        <v>3.6536135304763819E-4</v>
      </c>
    </row>
    <row r="137" spans="2:7" x14ac:dyDescent="0.25">
      <c r="B137" s="34">
        <v>11.7</v>
      </c>
      <c r="C137" s="34">
        <v>80</v>
      </c>
      <c r="D137" s="34">
        <v>58.731999999999999</v>
      </c>
      <c r="E137" s="9">
        <f t="shared" si="5"/>
        <v>58.715210270077321</v>
      </c>
      <c r="F137" s="8">
        <f t="shared" si="6"/>
        <v>1</v>
      </c>
      <c r="G137" s="11">
        <f t="shared" si="8"/>
        <v>2.8189503087646967E-4</v>
      </c>
    </row>
    <row r="138" spans="2:7" x14ac:dyDescent="0.25">
      <c r="B138" s="34">
        <v>11.8</v>
      </c>
      <c r="C138" s="34">
        <v>80</v>
      </c>
      <c r="D138" s="34">
        <v>58.738999999999997</v>
      </c>
      <c r="E138" s="9">
        <f t="shared" si="5"/>
        <v>58.724208614525153</v>
      </c>
      <c r="F138" s="8">
        <f t="shared" si="6"/>
        <v>1</v>
      </c>
      <c r="G138" s="11">
        <f t="shared" si="8"/>
        <v>2.1878508426542077E-4</v>
      </c>
    </row>
    <row r="139" spans="2:7" x14ac:dyDescent="0.25">
      <c r="B139" s="34">
        <v>11.9</v>
      </c>
      <c r="C139" s="34">
        <v>80</v>
      </c>
      <c r="D139" s="34">
        <v>58.746000000000002</v>
      </c>
      <c r="E139" s="9">
        <f t="shared" si="5"/>
        <v>58.732892027457403</v>
      </c>
      <c r="F139" s="8">
        <f t="shared" si="6"/>
        <v>1</v>
      </c>
      <c r="G139" s="11">
        <f t="shared" si="8"/>
        <v>1.7181894417753191E-4</v>
      </c>
    </row>
    <row r="140" spans="2:7" x14ac:dyDescent="0.25">
      <c r="B140" s="34">
        <v>12</v>
      </c>
      <c r="C140" s="34">
        <v>80</v>
      </c>
      <c r="D140" s="34">
        <v>58.753</v>
      </c>
      <c r="E140" s="9">
        <f t="shared" si="5"/>
        <v>58.741271531108225</v>
      </c>
      <c r="F140" s="8">
        <f t="shared" si="6"/>
        <v>1</v>
      </c>
      <c r="G140" s="11">
        <f t="shared" si="8"/>
        <v>1.3755698254533209E-4</v>
      </c>
    </row>
    <row r="141" spans="2:7" x14ac:dyDescent="0.25">
      <c r="B141" s="34">
        <v>12.1</v>
      </c>
      <c r="C141" s="34">
        <v>80</v>
      </c>
      <c r="D141" s="34">
        <v>58.759</v>
      </c>
      <c r="E141" s="9">
        <f t="shared" si="5"/>
        <v>58.749357761946484</v>
      </c>
      <c r="F141" s="8">
        <f t="shared" si="6"/>
        <v>1</v>
      </c>
      <c r="G141" s="11">
        <f t="shared" si="8"/>
        <v>9.2972754680670851E-5</v>
      </c>
    </row>
    <row r="142" spans="2:7" x14ac:dyDescent="0.25">
      <c r="B142" s="34">
        <v>12.2</v>
      </c>
      <c r="C142" s="34">
        <v>80</v>
      </c>
      <c r="D142" s="34">
        <v>58.765000000000001</v>
      </c>
      <c r="E142" s="9">
        <f t="shared" si="5"/>
        <v>58.757160984177098</v>
      </c>
      <c r="F142" s="8">
        <f t="shared" si="6"/>
        <v>1</v>
      </c>
      <c r="G142" s="11">
        <f t="shared" si="8"/>
        <v>6.1450169071718813E-5</v>
      </c>
    </row>
    <row r="143" spans="2:7" x14ac:dyDescent="0.25">
      <c r="B143" s="34">
        <v>12.3</v>
      </c>
      <c r="C143" s="34">
        <v>80</v>
      </c>
      <c r="D143" s="34">
        <v>58.771000000000001</v>
      </c>
      <c r="E143" s="9">
        <f t="shared" si="5"/>
        <v>58.764691102769845</v>
      </c>
      <c r="F143" s="8">
        <f t="shared" si="6"/>
        <v>1</v>
      </c>
      <c r="G143" s="11">
        <f t="shared" si="8"/>
        <v>3.9802184260666359E-5</v>
      </c>
    </row>
    <row r="144" spans="2:7" x14ac:dyDescent="0.25">
      <c r="B144" s="34">
        <v>12.4</v>
      </c>
      <c r="C144" s="34">
        <v>80</v>
      </c>
      <c r="D144" s="34">
        <v>58.777000000000001</v>
      </c>
      <c r="E144" s="9">
        <f t="shared" si="5"/>
        <v>58.771957676032144</v>
      </c>
      <c r="F144" s="8">
        <f t="shared" si="6"/>
        <v>1</v>
      </c>
      <c r="G144" s="11">
        <f t="shared" si="8"/>
        <v>2.5425030996820444E-5</v>
      </c>
    </row>
    <row r="145" spans="2:7" x14ac:dyDescent="0.25">
      <c r="B145" s="34">
        <v>12.5</v>
      </c>
      <c r="C145" s="34">
        <v>80</v>
      </c>
      <c r="D145" s="34">
        <v>58.781999999999996</v>
      </c>
      <c r="E145" s="9">
        <f t="shared" si="5"/>
        <v>58.778969927741869</v>
      </c>
      <c r="F145" s="8">
        <f t="shared" si="6"/>
        <v>1</v>
      </c>
      <c r="G145" s="11">
        <f t="shared" si="8"/>
        <v>9.1813378894729631E-6</v>
      </c>
    </row>
    <row r="146" spans="2:7" x14ac:dyDescent="0.25">
      <c r="B146" s="34">
        <v>12.6</v>
      </c>
      <c r="C146" s="34">
        <v>80</v>
      </c>
      <c r="D146" s="34">
        <v>58.786999999999999</v>
      </c>
      <c r="E146" s="9">
        <f t="shared" si="5"/>
        <v>58.785736758855457</v>
      </c>
      <c r="F146" s="8">
        <f t="shared" si="6"/>
        <v>1</v>
      </c>
      <c r="G146" s="11">
        <f t="shared" si="8"/>
        <v>1.5957781892646629E-6</v>
      </c>
    </row>
    <row r="147" spans="2:7" x14ac:dyDescent="0.25">
      <c r="B147" s="34">
        <v>12.7</v>
      </c>
      <c r="C147" s="34">
        <v>80</v>
      </c>
      <c r="D147" s="34">
        <v>58.792000000000002</v>
      </c>
      <c r="E147" s="9">
        <f t="shared" si="5"/>
        <v>58.792266758806306</v>
      </c>
      <c r="F147" s="8">
        <f t="shared" si="6"/>
        <v>1</v>
      </c>
      <c r="G147" s="11">
        <f t="shared" si="8"/>
        <v>7.1160260741150481E-8</v>
      </c>
    </row>
    <row r="148" spans="2:7" x14ac:dyDescent="0.25">
      <c r="B148" s="34">
        <v>12.8</v>
      </c>
      <c r="C148" s="34">
        <v>80</v>
      </c>
      <c r="D148" s="34">
        <v>58.795999999999999</v>
      </c>
      <c r="E148" s="9">
        <f t="shared" ref="E148:E189" si="9">$E$10*$D$16*(1-EXP(-(B148-($E$12+$H$16))/$E$11))*F148+$D$20</f>
        <v>58.798568216407709</v>
      </c>
      <c r="F148" s="8">
        <f t="shared" ref="F148:F189" si="10">IFERROR(IF(B148&lt;$E$12+$H$16,0,1),"")</f>
        <v>1</v>
      </c>
      <c r="G148" s="11">
        <f t="shared" si="8"/>
        <v>6.5957355168290893E-6</v>
      </c>
    </row>
    <row r="149" spans="2:7" x14ac:dyDescent="0.25">
      <c r="B149" s="34">
        <v>12.9</v>
      </c>
      <c r="C149" s="34">
        <v>80</v>
      </c>
      <c r="D149" s="34">
        <v>58.801000000000002</v>
      </c>
      <c r="E149" s="9">
        <f t="shared" si="9"/>
        <v>58.80464913037418</v>
      </c>
      <c r="F149" s="8">
        <f t="shared" si="10"/>
        <v>1</v>
      </c>
      <c r="G149" s="11">
        <f t="shared" si="8"/>
        <v>1.3316152487751065E-5</v>
      </c>
    </row>
    <row r="150" spans="2:7" x14ac:dyDescent="0.25">
      <c r="B150" s="34">
        <v>13</v>
      </c>
      <c r="C150" s="34">
        <v>80</v>
      </c>
      <c r="D150" s="34">
        <v>58.805</v>
      </c>
      <c r="E150" s="9">
        <f t="shared" si="9"/>
        <v>58.810517219474633</v>
      </c>
      <c r="F150" s="8">
        <f t="shared" si="10"/>
        <v>1</v>
      </c>
      <c r="G150" s="11">
        <f t="shared" si="8"/>
        <v>3.0439710731273501E-5</v>
      </c>
    </row>
    <row r="151" spans="2:7" x14ac:dyDescent="0.25">
      <c r="B151" s="34">
        <v>13.1</v>
      </c>
      <c r="C151" s="34">
        <v>80</v>
      </c>
      <c r="D151" s="34">
        <v>58.808999999999997</v>
      </c>
      <c r="E151" s="9">
        <f t="shared" si="9"/>
        <v>58.816179932330066</v>
      </c>
      <c r="F151" s="8">
        <f t="shared" si="10"/>
        <v>1</v>
      </c>
      <c r="G151" s="11">
        <f t="shared" si="8"/>
        <v>5.1551428264356908E-5</v>
      </c>
    </row>
    <row r="152" spans="2:7" x14ac:dyDescent="0.25">
      <c r="B152" s="34">
        <v>13.2</v>
      </c>
      <c r="C152" s="34">
        <v>80</v>
      </c>
      <c r="D152" s="34">
        <v>58.813000000000002</v>
      </c>
      <c r="E152" s="9">
        <f t="shared" si="9"/>
        <v>58.821644456868505</v>
      </c>
      <c r="F152" s="8">
        <f t="shared" si="10"/>
        <v>1</v>
      </c>
      <c r="G152" s="11">
        <f t="shared" ref="G152:G183" si="11">(D152-E152)^2</f>
        <v>7.4726634551399343E-5</v>
      </c>
    </row>
    <row r="153" spans="2:7" x14ac:dyDescent="0.25">
      <c r="B153" s="34">
        <v>13.3</v>
      </c>
      <c r="C153" s="34">
        <v>80</v>
      </c>
      <c r="D153" s="34">
        <v>58.817</v>
      </c>
      <c r="E153" s="9">
        <f t="shared" si="9"/>
        <v>58.826917729448894</v>
      </c>
      <c r="F153" s="8">
        <f t="shared" si="10"/>
        <v>1</v>
      </c>
      <c r="G153" s="11">
        <f t="shared" si="11"/>
        <v>9.8361357421457464E-5</v>
      </c>
    </row>
    <row r="154" spans="2:7" x14ac:dyDescent="0.25">
      <c r="B154" s="34">
        <v>13.4</v>
      </c>
      <c r="C154" s="34">
        <v>80</v>
      </c>
      <c r="D154" s="34">
        <v>58.820999999999998</v>
      </c>
      <c r="E154" s="9">
        <f t="shared" si="9"/>
        <v>58.832006443665747</v>
      </c>
      <c r="F154" s="8">
        <f t="shared" si="10"/>
        <v>1</v>
      </c>
      <c r="G154" s="11">
        <f t="shared" si="11"/>
        <v>1.2114180216731824E-4</v>
      </c>
    </row>
    <row r="155" spans="2:7" x14ac:dyDescent="0.25">
      <c r="B155" s="34">
        <v>13.5</v>
      </c>
      <c r="C155" s="34">
        <v>80</v>
      </c>
      <c r="D155" s="34">
        <v>58.823999999999998</v>
      </c>
      <c r="E155" s="9">
        <f t="shared" si="9"/>
        <v>58.836917058845614</v>
      </c>
      <c r="F155" s="8">
        <f t="shared" si="10"/>
        <v>1</v>
      </c>
      <c r="G155" s="11">
        <f t="shared" si="11"/>
        <v>1.6685040922111236E-4</v>
      </c>
    </row>
    <row r="156" spans="2:7" x14ac:dyDescent="0.25">
      <c r="B156" s="34">
        <v>13.6</v>
      </c>
      <c r="C156" s="34">
        <v>80</v>
      </c>
      <c r="D156" s="34">
        <v>58.826999999999998</v>
      </c>
      <c r="E156" s="9">
        <f t="shared" si="9"/>
        <v>58.841655808246159</v>
      </c>
      <c r="F156" s="8">
        <f t="shared" si="10"/>
        <v>1</v>
      </c>
      <c r="G156" s="11">
        <f t="shared" si="11"/>
        <v>2.1479271534823998E-4</v>
      </c>
    </row>
    <row r="157" spans="2:7" x14ac:dyDescent="0.25">
      <c r="B157" s="34">
        <v>13.7</v>
      </c>
      <c r="C157" s="34">
        <v>80</v>
      </c>
      <c r="D157" s="34">
        <v>58.83</v>
      </c>
      <c r="E157" s="9">
        <f t="shared" si="9"/>
        <v>58.846228706968361</v>
      </c>
      <c r="F157" s="8">
        <f t="shared" si="10"/>
        <v>1</v>
      </c>
      <c r="G157" s="11">
        <f t="shared" si="11"/>
        <v>2.6337092986498961E-4</v>
      </c>
    </row>
    <row r="158" spans="2:7" x14ac:dyDescent="0.25">
      <c r="B158" s="34">
        <v>13.8</v>
      </c>
      <c r="C158" s="34">
        <v>80</v>
      </c>
      <c r="D158" s="34">
        <v>58.832999999999998</v>
      </c>
      <c r="E158" s="9">
        <f t="shared" si="9"/>
        <v>58.850641559591686</v>
      </c>
      <c r="F158" s="8">
        <f t="shared" si="10"/>
        <v>1</v>
      </c>
      <c r="G158" s="11">
        <f t="shared" si="11"/>
        <v>3.1122462482707514E-4</v>
      </c>
    </row>
    <row r="159" spans="2:7" x14ac:dyDescent="0.25">
      <c r="B159" s="34">
        <v>13.9</v>
      </c>
      <c r="C159" s="34">
        <v>80</v>
      </c>
      <c r="D159" s="34">
        <v>58.835999999999999</v>
      </c>
      <c r="E159" s="9">
        <f t="shared" si="9"/>
        <v>58.854899967542131</v>
      </c>
      <c r="F159" s="8">
        <f t="shared" si="10"/>
        <v>1</v>
      </c>
      <c r="G159" s="11">
        <f t="shared" si="11"/>
        <v>3.5720877309367547E-4</v>
      </c>
    </row>
    <row r="160" spans="2:7" x14ac:dyDescent="0.25">
      <c r="B160" s="34">
        <v>14</v>
      </c>
      <c r="C160" s="34">
        <v>80</v>
      </c>
      <c r="D160" s="34">
        <v>58.838999999999999</v>
      </c>
      <c r="E160" s="9">
        <f t="shared" si="9"/>
        <v>58.859009336202334</v>
      </c>
      <c r="F160" s="8">
        <f t="shared" si="10"/>
        <v>1</v>
      </c>
      <c r="G160" s="11">
        <f t="shared" si="11"/>
        <v>4.0037353525808399E-4</v>
      </c>
    </row>
    <row r="161" spans="2:7" x14ac:dyDescent="0.25">
      <c r="B161" s="34">
        <v>14.1</v>
      </c>
      <c r="C161" s="34">
        <v>80</v>
      </c>
      <c r="D161" s="34">
        <v>58.841999999999999</v>
      </c>
      <c r="E161" s="9">
        <f t="shared" si="9"/>
        <v>58.862974881772892</v>
      </c>
      <c r="F161" s="8">
        <f t="shared" si="10"/>
        <v>1</v>
      </c>
      <c r="G161" s="11">
        <f t="shared" si="11"/>
        <v>4.3994566538686579E-4</v>
      </c>
    </row>
    <row r="162" spans="2:7" x14ac:dyDescent="0.25">
      <c r="B162" s="34">
        <v>14.2</v>
      </c>
      <c r="C162" s="34">
        <v>80</v>
      </c>
      <c r="D162" s="34">
        <v>58.844000000000001</v>
      </c>
      <c r="E162" s="9">
        <f t="shared" si="9"/>
        <v>58.866801637893467</v>
      </c>
      <c r="F162" s="8">
        <f t="shared" si="10"/>
        <v>1</v>
      </c>
      <c r="G162" s="11">
        <f t="shared" si="11"/>
        <v>5.1991469062471975E-4</v>
      </c>
    </row>
    <row r="163" spans="2:7" x14ac:dyDescent="0.25">
      <c r="B163" s="34">
        <v>14.3</v>
      </c>
      <c r="C163" s="34">
        <v>80</v>
      </c>
      <c r="D163" s="34">
        <v>58.847000000000001</v>
      </c>
      <c r="E163" s="9">
        <f t="shared" si="9"/>
        <v>58.870494462032234</v>
      </c>
      <c r="F163" s="8">
        <f t="shared" si="10"/>
        <v>1</v>
      </c>
      <c r="G163" s="11">
        <f t="shared" si="11"/>
        <v>5.519897461840087E-4</v>
      </c>
    </row>
    <row r="164" spans="2:7" x14ac:dyDescent="0.25">
      <c r="B164" s="34">
        <v>14.4</v>
      </c>
      <c r="C164" s="34">
        <v>80</v>
      </c>
      <c r="D164" s="34">
        <v>58.848999999999997</v>
      </c>
      <c r="E164" s="9">
        <f t="shared" si="9"/>
        <v>58.874058041651693</v>
      </c>
      <c r="F164" s="8">
        <f t="shared" si="10"/>
        <v>1</v>
      </c>
      <c r="G164" s="11">
        <f t="shared" si="11"/>
        <v>6.2790545141817086E-4</v>
      </c>
    </row>
    <row r="165" spans="2:7" x14ac:dyDescent="0.25">
      <c r="B165" s="34">
        <v>14.5</v>
      </c>
      <c r="C165" s="34">
        <v>80</v>
      </c>
      <c r="D165" s="34">
        <v>58.850999999999999</v>
      </c>
      <c r="E165" s="9">
        <f t="shared" si="9"/>
        <v>58.877496900158619</v>
      </c>
      <c r="F165" s="8">
        <f t="shared" si="10"/>
        <v>1</v>
      </c>
      <c r="G165" s="11">
        <f t="shared" si="11"/>
        <v>7.0208571801584987E-4</v>
      </c>
    </row>
    <row r="166" spans="2:7" x14ac:dyDescent="0.25">
      <c r="B166" s="34">
        <v>14.6</v>
      </c>
      <c r="C166" s="34">
        <v>80</v>
      </c>
      <c r="D166" s="34">
        <v>58.853000000000002</v>
      </c>
      <c r="E166" s="9">
        <f t="shared" si="9"/>
        <v>58.880815402645858</v>
      </c>
      <c r="F166" s="8">
        <f t="shared" si="10"/>
        <v>1</v>
      </c>
      <c r="G166" s="11">
        <f t="shared" si="11"/>
        <v>7.736966243511252E-4</v>
      </c>
    </row>
    <row r="167" spans="2:7" x14ac:dyDescent="0.25">
      <c r="B167" s="34">
        <v>14.7</v>
      </c>
      <c r="C167" s="34">
        <v>80</v>
      </c>
      <c r="D167" s="34">
        <v>58.854999999999997</v>
      </c>
      <c r="E167" s="9">
        <f t="shared" si="9"/>
        <v>58.884017761433128</v>
      </c>
      <c r="F167" s="8">
        <f t="shared" si="10"/>
        <v>1</v>
      </c>
      <c r="G167" s="11">
        <f t="shared" si="11"/>
        <v>8.4203047859012132E-4</v>
      </c>
    </row>
    <row r="168" spans="2:7" x14ac:dyDescent="0.25">
      <c r="B168" s="34">
        <v>14.8</v>
      </c>
      <c r="C168" s="34">
        <v>80</v>
      </c>
      <c r="D168" s="34">
        <v>58.856999999999999</v>
      </c>
      <c r="E168" s="9">
        <f t="shared" si="9"/>
        <v>58.887108041413889</v>
      </c>
      <c r="F168" s="8">
        <f t="shared" si="10"/>
        <v>1</v>
      </c>
      <c r="G168" s="11">
        <f t="shared" si="11"/>
        <v>9.0649415778048235E-4</v>
      </c>
    </row>
    <row r="169" spans="2:7" x14ac:dyDescent="0.25">
      <c r="B169" s="34">
        <v>14.9</v>
      </c>
      <c r="C169" s="34">
        <v>80</v>
      </c>
      <c r="D169" s="34">
        <v>58.859000000000002</v>
      </c>
      <c r="E169" s="9">
        <f t="shared" si="9"/>
        <v>58.890090165215078</v>
      </c>
      <c r="F169" s="8">
        <f t="shared" si="10"/>
        <v>1</v>
      </c>
      <c r="G169" s="11">
        <f t="shared" si="11"/>
        <v>9.6659837310072961E-4</v>
      </c>
    </row>
    <row r="170" spans="2:7" x14ac:dyDescent="0.25">
      <c r="B170" s="34">
        <v>15</v>
      </c>
      <c r="C170" s="34">
        <v>80</v>
      </c>
      <c r="D170" s="34">
        <v>58.860999999999997</v>
      </c>
      <c r="E170" s="9">
        <f t="shared" si="9"/>
        <v>58.892967918176296</v>
      </c>
      <c r="F170" s="8">
        <f t="shared" si="10"/>
        <v>1</v>
      </c>
      <c r="G170" s="11">
        <f t="shared" si="11"/>
        <v>1.0219477925265668E-3</v>
      </c>
    </row>
    <row r="171" spans="2:7" x14ac:dyDescent="0.25">
      <c r="B171" s="34">
        <v>15.1</v>
      </c>
      <c r="C171" s="34">
        <v>80</v>
      </c>
      <c r="D171" s="34">
        <v>58.863</v>
      </c>
      <c r="E171" s="9">
        <f t="shared" si="9"/>
        <v>58.895744953154683</v>
      </c>
      <c r="F171" s="8">
        <f t="shared" si="10"/>
        <v>1</v>
      </c>
      <c r="G171" s="11">
        <f t="shared" si="11"/>
        <v>1.0722319571024031E-3</v>
      </c>
    </row>
    <row r="172" spans="2:7" x14ac:dyDescent="0.25">
      <c r="B172" s="34">
        <v>15.2</v>
      </c>
      <c r="C172" s="34">
        <v>80</v>
      </c>
      <c r="D172" s="34">
        <v>58.863999999999997</v>
      </c>
      <c r="E172" s="9">
        <f t="shared" si="9"/>
        <v>58.898424795161674</v>
      </c>
      <c r="F172" s="8">
        <f t="shared" si="10"/>
        <v>1</v>
      </c>
      <c r="G172" s="11">
        <f t="shared" si="11"/>
        <v>1.1850665219233867E-3</v>
      </c>
    </row>
    <row r="173" spans="2:7" x14ac:dyDescent="0.25">
      <c r="B173" s="34">
        <v>15.3</v>
      </c>
      <c r="C173" s="34">
        <v>80</v>
      </c>
      <c r="D173" s="34">
        <v>58.866</v>
      </c>
      <c r="E173" s="9">
        <f t="shared" si="9"/>
        <v>58.901010845837419</v>
      </c>
      <c r="F173" s="8">
        <f t="shared" si="10"/>
        <v>1</v>
      </c>
      <c r="G173" s="11">
        <f t="shared" si="11"/>
        <v>1.2257593262515491E-3</v>
      </c>
    </row>
    <row r="174" spans="2:7" x14ac:dyDescent="0.25">
      <c r="B174" s="34">
        <v>15.4</v>
      </c>
      <c r="C174" s="34">
        <v>80</v>
      </c>
      <c r="D174" s="34">
        <v>58.866999999999997</v>
      </c>
      <c r="E174" s="9">
        <f t="shared" si="9"/>
        <v>58.903506387768644</v>
      </c>
      <c r="F174" s="8">
        <f t="shared" si="10"/>
        <v>1</v>
      </c>
      <c r="G174" s="11">
        <f t="shared" si="11"/>
        <v>1.3327163479147956E-3</v>
      </c>
    </row>
    <row r="175" spans="2:7" x14ac:dyDescent="0.25">
      <c r="B175" s="34">
        <v>15.5</v>
      </c>
      <c r="C175" s="34">
        <v>80</v>
      </c>
      <c r="D175" s="34">
        <v>58.869</v>
      </c>
      <c r="E175" s="9">
        <f t="shared" si="9"/>
        <v>58.905914588655399</v>
      </c>
      <c r="F175" s="8">
        <f t="shared" si="10"/>
        <v>1</v>
      </c>
      <c r="G175" s="11">
        <f t="shared" si="11"/>
        <v>1.3626868555973442E-3</v>
      </c>
    </row>
    <row r="176" spans="2:7" x14ac:dyDescent="0.25">
      <c r="B176" s="34">
        <v>15.6</v>
      </c>
      <c r="C176" s="34">
        <v>80</v>
      </c>
      <c r="D176" s="34">
        <v>58.87</v>
      </c>
      <c r="E176" s="9">
        <f t="shared" si="9"/>
        <v>58.90823850533193</v>
      </c>
      <c r="F176" s="8">
        <f t="shared" si="10"/>
        <v>1</v>
      </c>
      <c r="G176" s="11">
        <f t="shared" si="11"/>
        <v>1.4621832900202315E-3</v>
      </c>
    </row>
    <row r="177" spans="2:7" x14ac:dyDescent="0.25">
      <c r="B177" s="34">
        <v>15.7</v>
      </c>
      <c r="C177" s="34">
        <v>80</v>
      </c>
      <c r="D177" s="34">
        <v>58.871000000000002</v>
      </c>
      <c r="E177" s="9">
        <f t="shared" si="9"/>
        <v>58.910481087646872</v>
      </c>
      <c r="F177" s="8">
        <f t="shared" si="10"/>
        <v>1</v>
      </c>
      <c r="G177" s="11">
        <f t="shared" si="11"/>
        <v>1.5587562817798025E-3</v>
      </c>
    </row>
    <row r="178" spans="2:7" x14ac:dyDescent="0.25">
      <c r="B178" s="34">
        <v>15.8</v>
      </c>
      <c r="C178" s="34">
        <v>80</v>
      </c>
      <c r="D178" s="34">
        <v>58.872999999999998</v>
      </c>
      <c r="E178" s="9">
        <f t="shared" si="9"/>
        <v>58.912645182207612</v>
      </c>
      <c r="F178" s="8">
        <f t="shared" si="10"/>
        <v>1</v>
      </c>
      <c r="G178" s="11">
        <f t="shared" si="11"/>
        <v>1.5717404722749519E-3</v>
      </c>
    </row>
    <row r="179" spans="2:7" x14ac:dyDescent="0.25">
      <c r="B179" s="34">
        <v>15.9</v>
      </c>
      <c r="C179" s="34">
        <v>80</v>
      </c>
      <c r="D179" s="34">
        <v>58.874000000000002</v>
      </c>
      <c r="E179" s="9">
        <f t="shared" si="9"/>
        <v>58.914733535993605</v>
      </c>
      <c r="F179" s="8">
        <f t="shared" si="10"/>
        <v>1</v>
      </c>
      <c r="G179" s="11">
        <f t="shared" si="11"/>
        <v>1.6592209545421301E-3</v>
      </c>
    </row>
    <row r="180" spans="2:7" x14ac:dyDescent="0.25">
      <c r="B180" s="34">
        <v>16</v>
      </c>
      <c r="C180" s="34">
        <v>80</v>
      </c>
      <c r="D180" s="34">
        <v>58.875</v>
      </c>
      <c r="E180" s="9">
        <f t="shared" si="9"/>
        <v>58.916748799843248</v>
      </c>
      <c r="F180" s="8">
        <f t="shared" si="10"/>
        <v>1</v>
      </c>
      <c r="G180" s="11">
        <f t="shared" si="11"/>
        <v>1.7429622883515636E-3</v>
      </c>
    </row>
    <row r="181" spans="2:7" x14ac:dyDescent="0.25">
      <c r="B181" s="34">
        <v>16.100000000000001</v>
      </c>
      <c r="C181" s="34">
        <v>80</v>
      </c>
      <c r="D181" s="34">
        <v>58.875999999999998</v>
      </c>
      <c r="E181" s="9">
        <f t="shared" si="9"/>
        <v>58.918693531818718</v>
      </c>
      <c r="F181" s="8">
        <f t="shared" si="10"/>
        <v>1</v>
      </c>
      <c r="G181" s="11">
        <f t="shared" si="11"/>
        <v>1.8227376591560987E-3</v>
      </c>
    </row>
    <row r="182" spans="2:7" x14ac:dyDescent="0.25">
      <c r="B182" s="34">
        <v>16.2</v>
      </c>
      <c r="C182" s="34">
        <v>80</v>
      </c>
      <c r="D182" s="34">
        <v>58.877000000000002</v>
      </c>
      <c r="E182" s="9">
        <f t="shared" si="9"/>
        <v>58.920570200452971</v>
      </c>
      <c r="F182" s="8">
        <f t="shared" si="10"/>
        <v>1</v>
      </c>
      <c r="G182" s="11">
        <f t="shared" si="11"/>
        <v>1.8983623675118805E-3</v>
      </c>
    </row>
    <row r="183" spans="2:7" x14ac:dyDescent="0.25">
      <c r="B183" s="34">
        <v>16.3</v>
      </c>
      <c r="C183" s="34">
        <v>80</v>
      </c>
      <c r="D183" s="34">
        <v>58.878</v>
      </c>
      <c r="E183" s="9">
        <f t="shared" si="9"/>
        <v>58.922381187883239</v>
      </c>
      <c r="F183" s="8">
        <f t="shared" si="10"/>
        <v>1</v>
      </c>
      <c r="G183" s="11">
        <f t="shared" si="11"/>
        <v>1.9696898379273774E-3</v>
      </c>
    </row>
    <row r="184" spans="2:7" x14ac:dyDescent="0.25">
      <c r="B184" s="34">
        <v>16.399999999999999</v>
      </c>
      <c r="C184" s="34">
        <v>80</v>
      </c>
      <c r="D184" s="34">
        <v>58.878999999999998</v>
      </c>
      <c r="E184" s="9">
        <f t="shared" si="9"/>
        <v>58.924128792874725</v>
      </c>
      <c r="F184" s="8">
        <f t="shared" si="10"/>
        <v>1</v>
      </c>
      <c r="G184" s="11">
        <f t="shared" ref="G184:G189" si="12">(D184-E184)^2</f>
        <v>2.0366079463300744E-3</v>
      </c>
    </row>
    <row r="185" spans="2:7" x14ac:dyDescent="0.25">
      <c r="B185" s="34">
        <v>16.5</v>
      </c>
      <c r="C185" s="34">
        <v>80</v>
      </c>
      <c r="D185" s="34">
        <v>58.88</v>
      </c>
      <c r="E185" s="9">
        <f t="shared" si="9"/>
        <v>58.925815233738547</v>
      </c>
      <c r="F185" s="8">
        <f t="shared" si="10"/>
        <v>1</v>
      </c>
      <c r="G185" s="11">
        <f t="shared" si="12"/>
        <v>2.099035642517442E-3</v>
      </c>
    </row>
    <row r="186" spans="2:7" x14ac:dyDescent="0.25">
      <c r="B186" s="34">
        <v>16.600000000000001</v>
      </c>
      <c r="C186" s="34">
        <v>80</v>
      </c>
      <c r="D186" s="34">
        <v>58.881</v>
      </c>
      <c r="E186" s="9">
        <f t="shared" si="9"/>
        <v>58.927442651147516</v>
      </c>
      <c r="F186" s="8">
        <f t="shared" si="10"/>
        <v>1</v>
      </c>
      <c r="G186" s="11">
        <f t="shared" si="12"/>
        <v>2.1569198456098076E-3</v>
      </c>
    </row>
    <row r="187" spans="2:7" x14ac:dyDescent="0.25">
      <c r="B187" s="34">
        <v>16.7</v>
      </c>
      <c r="C187" s="34">
        <v>80</v>
      </c>
      <c r="D187" s="34">
        <v>58.881999999999998</v>
      </c>
      <c r="E187" s="9">
        <f t="shared" si="9"/>
        <v>58.929013110853433</v>
      </c>
      <c r="F187" s="8">
        <f t="shared" si="10"/>
        <v>1</v>
      </c>
      <c r="G187" s="11">
        <f t="shared" si="12"/>
        <v>2.2102325921173325E-3</v>
      </c>
    </row>
    <row r="188" spans="2:7" x14ac:dyDescent="0.25">
      <c r="B188" s="34">
        <v>16.8</v>
      </c>
      <c r="C188" s="34">
        <v>80</v>
      </c>
      <c r="D188" s="34">
        <v>58.883000000000003</v>
      </c>
      <c r="E188" s="9">
        <f t="shared" si="9"/>
        <v>58.930528606309174</v>
      </c>
      <c r="F188" s="8">
        <f t="shared" si="10"/>
        <v>1</v>
      </c>
      <c r="G188" s="11">
        <f t="shared" si="12"/>
        <v>2.2589684176922216E-3</v>
      </c>
    </row>
    <row r="189" spans="2:7" x14ac:dyDescent="0.25">
      <c r="B189" s="34">
        <v>16.899999999999999</v>
      </c>
      <c r="C189" s="34">
        <v>80</v>
      </c>
      <c r="D189" s="34">
        <v>58.883000000000003</v>
      </c>
      <c r="E189" s="9">
        <f t="shared" si="9"/>
        <v>58.93199106119912</v>
      </c>
      <c r="F189" s="8">
        <f t="shared" si="10"/>
        <v>1</v>
      </c>
      <c r="G189" s="11">
        <f t="shared" si="12"/>
        <v>2.4001240774157036E-3</v>
      </c>
    </row>
  </sheetData>
  <mergeCells count="1">
    <mergeCell ref="B18:D18"/>
  </mergeCells>
  <phoneticPr fontId="10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EB36-CB4B-4A03-8BF2-3543D5125723}">
  <dimension ref="A2:J189"/>
  <sheetViews>
    <sheetView zoomScaleNormal="100" workbookViewId="0">
      <selection activeCell="P26" sqref="P26"/>
    </sheetView>
  </sheetViews>
  <sheetFormatPr baseColWidth="10" defaultRowHeight="15" x14ac:dyDescent="0.25"/>
  <cols>
    <col min="1" max="1" width="5.7109375" style="2" customWidth="1"/>
    <col min="2" max="3" width="13.42578125" style="2" customWidth="1"/>
    <col min="4" max="5" width="11.42578125" style="2"/>
    <col min="6" max="6" width="14.5703125" style="2" customWidth="1"/>
    <col min="7" max="7" width="18.5703125" style="2" bestFit="1" customWidth="1"/>
    <col min="8" max="16384" width="11.42578125" style="2"/>
  </cols>
  <sheetData>
    <row r="2" spans="2:10" ht="20.25" thickBot="1" x14ac:dyDescent="0.35">
      <c r="B2" s="1" t="s">
        <v>3</v>
      </c>
      <c r="C2" s="1"/>
      <c r="D2" s="1"/>
      <c r="E2" s="1"/>
      <c r="F2" s="1"/>
      <c r="G2" s="1"/>
      <c r="H2" s="1"/>
      <c r="I2" s="1"/>
      <c r="J2" s="1"/>
    </row>
    <row r="3" spans="2:10" ht="15.75" thickTop="1" x14ac:dyDescent="0.25"/>
    <row r="4" spans="2:10" x14ac:dyDescent="0.25">
      <c r="B4" s="18" t="s">
        <v>21</v>
      </c>
    </row>
    <row r="6" spans="2:10" ht="18" thickBot="1" x14ac:dyDescent="0.35">
      <c r="B6" s="3" t="s">
        <v>52</v>
      </c>
      <c r="C6" s="3"/>
      <c r="D6" s="3"/>
      <c r="E6" s="3"/>
    </row>
    <row r="7" spans="2:10" ht="15.75" thickTop="1" x14ac:dyDescent="0.25"/>
    <row r="8" spans="2:10" ht="15.75" thickBot="1" x14ac:dyDescent="0.3">
      <c r="B8" s="27" t="s">
        <v>67</v>
      </c>
      <c r="C8" s="27"/>
      <c r="D8" s="27"/>
      <c r="E8" s="27"/>
    </row>
    <row r="10" spans="2:10" x14ac:dyDescent="0.25">
      <c r="B10" s="2" t="s">
        <v>63</v>
      </c>
      <c r="E10" s="10">
        <v>0.32600000000000001</v>
      </c>
      <c r="F10" s="4" t="s">
        <v>4</v>
      </c>
      <c r="G10" s="2" t="s">
        <v>14</v>
      </c>
      <c r="H10" s="35">
        <f>SUM(G20:G189)</f>
        <v>1.0077504192916726</v>
      </c>
      <c r="I10" s="25"/>
    </row>
    <row r="11" spans="2:10" x14ac:dyDescent="0.25">
      <c r="B11" s="2" t="s">
        <v>10</v>
      </c>
      <c r="E11" s="10">
        <v>2.6399999999999997</v>
      </c>
      <c r="F11" s="4" t="s">
        <v>2</v>
      </c>
      <c r="G11" s="2" t="s">
        <v>13</v>
      </c>
      <c r="H11" s="32">
        <f>RSQ(D20:D189,E20:E189)</f>
        <v>0.99898996203607127</v>
      </c>
      <c r="I11" s="26" t="s">
        <v>50</v>
      </c>
    </row>
    <row r="12" spans="2:10" x14ac:dyDescent="0.25">
      <c r="B12" s="2" t="s">
        <v>11</v>
      </c>
      <c r="E12" s="10">
        <v>1.4900000000000002</v>
      </c>
      <c r="F12" s="4" t="s">
        <v>2</v>
      </c>
    </row>
    <row r="14" spans="2:10" ht="15.75" thickBot="1" x14ac:dyDescent="0.3">
      <c r="B14" s="27" t="s">
        <v>5</v>
      </c>
      <c r="C14" s="27"/>
      <c r="D14" s="27"/>
      <c r="E14" s="27"/>
    </row>
    <row r="16" spans="2:10" x14ac:dyDescent="0.25">
      <c r="B16" s="2" t="s">
        <v>6</v>
      </c>
      <c r="E16" s="7">
        <v>15</v>
      </c>
      <c r="F16" s="4" t="s">
        <v>1</v>
      </c>
      <c r="G16" s="2" t="s">
        <v>34</v>
      </c>
      <c r="H16" s="7">
        <v>2</v>
      </c>
      <c r="I16" s="4" t="s">
        <v>2</v>
      </c>
      <c r="J16" s="6" t="s">
        <v>42</v>
      </c>
    </row>
    <row r="17" spans="1:7" ht="15.75" thickBot="1" x14ac:dyDescent="0.3"/>
    <row r="18" spans="1:7" ht="16.5" customHeight="1" thickTop="1" thickBot="1" x14ac:dyDescent="0.3">
      <c r="B18" s="39" t="s">
        <v>20</v>
      </c>
      <c r="C18" s="39"/>
      <c r="D18" s="39"/>
      <c r="E18" s="19" t="s">
        <v>19</v>
      </c>
      <c r="F18" s="19" t="s">
        <v>9</v>
      </c>
      <c r="G18" s="13" t="s">
        <v>17</v>
      </c>
    </row>
    <row r="19" spans="1:7" ht="30.75" thickTop="1" x14ac:dyDescent="0.25">
      <c r="B19" s="14" t="s">
        <v>7</v>
      </c>
      <c r="C19" s="14" t="s">
        <v>15</v>
      </c>
      <c r="D19" s="14" t="s">
        <v>8</v>
      </c>
      <c r="E19" s="14" t="s">
        <v>18</v>
      </c>
      <c r="F19" s="14" t="s">
        <v>12</v>
      </c>
      <c r="G19" s="15" t="s">
        <v>16</v>
      </c>
    </row>
    <row r="20" spans="1:7" x14ac:dyDescent="0.25">
      <c r="A20" s="17"/>
      <c r="B20" s="12">
        <v>0</v>
      </c>
      <c r="C20" s="12">
        <v>65</v>
      </c>
      <c r="D20" s="12">
        <v>53.991999999999997</v>
      </c>
      <c r="E20" s="9">
        <f t="shared" ref="E20:E83" si="0">$E$10*$E$16*(1-EXP(-(B20-($E$12+$H$16))/$E$11))*F20+$D$20</f>
        <v>53.991999999999997</v>
      </c>
      <c r="F20" s="8">
        <f t="shared" ref="F20:F83" si="1">IFERROR(IF(B20&lt;$E$12+$H$16,0,1),"")</f>
        <v>0</v>
      </c>
      <c r="G20" s="11">
        <f>(D20-E20)^2</f>
        <v>0</v>
      </c>
    </row>
    <row r="21" spans="1:7" x14ac:dyDescent="0.25">
      <c r="A21" s="17"/>
      <c r="B21" s="12">
        <v>0.1</v>
      </c>
      <c r="C21" s="12">
        <v>65</v>
      </c>
      <c r="D21" s="12">
        <v>53.991999999999997</v>
      </c>
      <c r="E21" s="9">
        <f t="shared" si="0"/>
        <v>53.991999999999997</v>
      </c>
      <c r="F21" s="8">
        <f t="shared" si="1"/>
        <v>0</v>
      </c>
      <c r="G21" s="11">
        <f t="shared" ref="G21:G31" si="2">(D21-E21)^2</f>
        <v>0</v>
      </c>
    </row>
    <row r="22" spans="1:7" x14ac:dyDescent="0.25">
      <c r="A22" s="17"/>
      <c r="B22" s="12">
        <v>0.2</v>
      </c>
      <c r="C22" s="12">
        <v>65</v>
      </c>
      <c r="D22" s="12">
        <v>53.991999999999997</v>
      </c>
      <c r="E22" s="9">
        <f t="shared" si="0"/>
        <v>53.991999999999997</v>
      </c>
      <c r="F22" s="8">
        <f t="shared" si="1"/>
        <v>0</v>
      </c>
      <c r="G22" s="11">
        <f t="shared" si="2"/>
        <v>0</v>
      </c>
    </row>
    <row r="23" spans="1:7" x14ac:dyDescent="0.25">
      <c r="B23" s="12">
        <v>0.3</v>
      </c>
      <c r="C23" s="12">
        <v>65</v>
      </c>
      <c r="D23" s="12">
        <v>53.991999999999997</v>
      </c>
      <c r="E23" s="9">
        <f t="shared" si="0"/>
        <v>53.991999999999997</v>
      </c>
      <c r="F23" s="8">
        <f t="shared" si="1"/>
        <v>0</v>
      </c>
      <c r="G23" s="11">
        <f t="shared" si="2"/>
        <v>0</v>
      </c>
    </row>
    <row r="24" spans="1:7" x14ac:dyDescent="0.25">
      <c r="B24" s="12">
        <v>0.4</v>
      </c>
      <c r="C24" s="12">
        <v>65</v>
      </c>
      <c r="D24" s="12">
        <v>53.991999999999997</v>
      </c>
      <c r="E24" s="9">
        <f t="shared" si="0"/>
        <v>53.991999999999997</v>
      </c>
      <c r="F24" s="8">
        <f t="shared" si="1"/>
        <v>0</v>
      </c>
      <c r="G24" s="11">
        <f t="shared" si="2"/>
        <v>0</v>
      </c>
    </row>
    <row r="25" spans="1:7" x14ac:dyDescent="0.25">
      <c r="B25" s="12">
        <v>0.5</v>
      </c>
      <c r="C25" s="12">
        <v>65</v>
      </c>
      <c r="D25" s="12">
        <v>53.991999999999997</v>
      </c>
      <c r="E25" s="9">
        <f t="shared" si="0"/>
        <v>53.991999999999997</v>
      </c>
      <c r="F25" s="8">
        <f t="shared" si="1"/>
        <v>0</v>
      </c>
      <c r="G25" s="11">
        <f t="shared" si="2"/>
        <v>0</v>
      </c>
    </row>
    <row r="26" spans="1:7" x14ac:dyDescent="0.25">
      <c r="B26" s="12">
        <v>0.6</v>
      </c>
      <c r="C26" s="12">
        <v>65</v>
      </c>
      <c r="D26" s="12">
        <v>53.991999999999997</v>
      </c>
      <c r="E26" s="9">
        <f t="shared" si="0"/>
        <v>53.991999999999997</v>
      </c>
      <c r="F26" s="8">
        <f t="shared" si="1"/>
        <v>0</v>
      </c>
      <c r="G26" s="11">
        <f t="shared" si="2"/>
        <v>0</v>
      </c>
    </row>
    <row r="27" spans="1:7" x14ac:dyDescent="0.25">
      <c r="B27" s="12">
        <v>0.7</v>
      </c>
      <c r="C27" s="12">
        <v>65</v>
      </c>
      <c r="D27" s="12">
        <v>53.991999999999997</v>
      </c>
      <c r="E27" s="9">
        <f t="shared" si="0"/>
        <v>53.991999999999997</v>
      </c>
      <c r="F27" s="8">
        <f t="shared" si="1"/>
        <v>0</v>
      </c>
      <c r="G27" s="11">
        <f t="shared" si="2"/>
        <v>0</v>
      </c>
    </row>
    <row r="28" spans="1:7" x14ac:dyDescent="0.25">
      <c r="B28" s="12">
        <v>0.8</v>
      </c>
      <c r="C28" s="12">
        <v>65</v>
      </c>
      <c r="D28" s="12">
        <v>53.991999999999997</v>
      </c>
      <c r="E28" s="9">
        <f t="shared" si="0"/>
        <v>53.991999999999997</v>
      </c>
      <c r="F28" s="8">
        <f t="shared" si="1"/>
        <v>0</v>
      </c>
      <c r="G28" s="11">
        <f t="shared" si="2"/>
        <v>0</v>
      </c>
    </row>
    <row r="29" spans="1:7" x14ac:dyDescent="0.25">
      <c r="B29" s="12">
        <v>0.9</v>
      </c>
      <c r="C29" s="12">
        <v>65</v>
      </c>
      <c r="D29" s="12">
        <v>53.991999999999997</v>
      </c>
      <c r="E29" s="9">
        <f t="shared" si="0"/>
        <v>53.991999999999997</v>
      </c>
      <c r="F29" s="8">
        <f t="shared" si="1"/>
        <v>0</v>
      </c>
      <c r="G29" s="11">
        <f t="shared" si="2"/>
        <v>0</v>
      </c>
    </row>
    <row r="30" spans="1:7" x14ac:dyDescent="0.25">
      <c r="B30" s="12">
        <v>1</v>
      </c>
      <c r="C30" s="12">
        <v>65</v>
      </c>
      <c r="D30" s="12">
        <v>53.991999999999997</v>
      </c>
      <c r="E30" s="9">
        <f t="shared" si="0"/>
        <v>53.991999999999997</v>
      </c>
      <c r="F30" s="8">
        <f t="shared" si="1"/>
        <v>0</v>
      </c>
      <c r="G30" s="11">
        <f t="shared" si="2"/>
        <v>0</v>
      </c>
    </row>
    <row r="31" spans="1:7" x14ac:dyDescent="0.25">
      <c r="B31" s="12">
        <v>1.1000000000000001</v>
      </c>
      <c r="C31" s="12">
        <v>65</v>
      </c>
      <c r="D31" s="12">
        <v>53.991999999999997</v>
      </c>
      <c r="E31" s="9">
        <f t="shared" si="0"/>
        <v>53.991999999999997</v>
      </c>
      <c r="F31" s="8">
        <f t="shared" si="1"/>
        <v>0</v>
      </c>
      <c r="G31" s="11">
        <f t="shared" si="2"/>
        <v>0</v>
      </c>
    </row>
    <row r="32" spans="1:7" x14ac:dyDescent="0.25">
      <c r="B32" s="34">
        <v>1.2</v>
      </c>
      <c r="C32" s="34">
        <v>65</v>
      </c>
      <c r="D32" s="34">
        <v>53.991999999999997</v>
      </c>
      <c r="E32" s="9">
        <f t="shared" si="0"/>
        <v>53.991999999999997</v>
      </c>
      <c r="F32" s="8">
        <f t="shared" si="1"/>
        <v>0</v>
      </c>
      <c r="G32" s="11">
        <f t="shared" ref="G32:G63" si="3">(D32-E32)^2</f>
        <v>0</v>
      </c>
    </row>
    <row r="33" spans="2:7" x14ac:dyDescent="0.25">
      <c r="B33" s="34">
        <v>1.3</v>
      </c>
      <c r="C33" s="34">
        <v>65</v>
      </c>
      <c r="D33" s="34">
        <v>53.991999999999997</v>
      </c>
      <c r="E33" s="9">
        <f t="shared" si="0"/>
        <v>53.991999999999997</v>
      </c>
      <c r="F33" s="8">
        <f t="shared" si="1"/>
        <v>0</v>
      </c>
      <c r="G33" s="11">
        <f t="shared" si="3"/>
        <v>0</v>
      </c>
    </row>
    <row r="34" spans="2:7" x14ac:dyDescent="0.25">
      <c r="B34" s="34">
        <v>1.4</v>
      </c>
      <c r="C34" s="34">
        <v>65</v>
      </c>
      <c r="D34" s="34">
        <v>53.991999999999997</v>
      </c>
      <c r="E34" s="9">
        <f t="shared" si="0"/>
        <v>53.991999999999997</v>
      </c>
      <c r="F34" s="8">
        <f t="shared" si="1"/>
        <v>0</v>
      </c>
      <c r="G34" s="11">
        <f t="shared" si="3"/>
        <v>0</v>
      </c>
    </row>
    <row r="35" spans="2:7" x14ac:dyDescent="0.25">
      <c r="B35" s="34">
        <v>1.5</v>
      </c>
      <c r="C35" s="34">
        <v>65</v>
      </c>
      <c r="D35" s="34">
        <v>53.991999999999997</v>
      </c>
      <c r="E35" s="9">
        <f t="shared" si="0"/>
        <v>53.991999999999997</v>
      </c>
      <c r="F35" s="8">
        <f t="shared" si="1"/>
        <v>0</v>
      </c>
      <c r="G35" s="11">
        <f t="shared" si="3"/>
        <v>0</v>
      </c>
    </row>
    <row r="36" spans="2:7" x14ac:dyDescent="0.25">
      <c r="B36" s="34">
        <v>1.6</v>
      </c>
      <c r="C36" s="34">
        <v>65</v>
      </c>
      <c r="D36" s="34">
        <v>53.991999999999997</v>
      </c>
      <c r="E36" s="9">
        <f t="shared" si="0"/>
        <v>53.991999999999997</v>
      </c>
      <c r="F36" s="8">
        <f t="shared" si="1"/>
        <v>0</v>
      </c>
      <c r="G36" s="11">
        <f t="shared" si="3"/>
        <v>0</v>
      </c>
    </row>
    <row r="37" spans="2:7" x14ac:dyDescent="0.25">
      <c r="B37" s="34">
        <v>1.7</v>
      </c>
      <c r="C37" s="34">
        <v>65</v>
      </c>
      <c r="D37" s="34">
        <v>53.991999999999997</v>
      </c>
      <c r="E37" s="9">
        <f t="shared" si="0"/>
        <v>53.991999999999997</v>
      </c>
      <c r="F37" s="8">
        <f t="shared" si="1"/>
        <v>0</v>
      </c>
      <c r="G37" s="11">
        <f t="shared" si="3"/>
        <v>0</v>
      </c>
    </row>
    <row r="38" spans="2:7" x14ac:dyDescent="0.25">
      <c r="B38" s="34">
        <v>1.8</v>
      </c>
      <c r="C38" s="34">
        <v>65</v>
      </c>
      <c r="D38" s="34">
        <v>53.991999999999997</v>
      </c>
      <c r="E38" s="9">
        <f t="shared" si="0"/>
        <v>53.991999999999997</v>
      </c>
      <c r="F38" s="8">
        <f t="shared" si="1"/>
        <v>0</v>
      </c>
      <c r="G38" s="11">
        <f t="shared" si="3"/>
        <v>0</v>
      </c>
    </row>
    <row r="39" spans="2:7" x14ac:dyDescent="0.25">
      <c r="B39" s="34">
        <v>1.9</v>
      </c>
      <c r="C39" s="34">
        <v>65</v>
      </c>
      <c r="D39" s="34">
        <v>53.991999999999997</v>
      </c>
      <c r="E39" s="9">
        <f t="shared" si="0"/>
        <v>53.991999999999997</v>
      </c>
      <c r="F39" s="8">
        <f t="shared" si="1"/>
        <v>0</v>
      </c>
      <c r="G39" s="11">
        <f t="shared" si="3"/>
        <v>0</v>
      </c>
    </row>
    <row r="40" spans="2:7" x14ac:dyDescent="0.25">
      <c r="B40" s="34">
        <v>2</v>
      </c>
      <c r="C40" s="34">
        <v>80</v>
      </c>
      <c r="D40" s="34">
        <v>53.991999999999997</v>
      </c>
      <c r="E40" s="9">
        <f t="shared" si="0"/>
        <v>53.991999999999997</v>
      </c>
      <c r="F40" s="8">
        <f t="shared" si="1"/>
        <v>0</v>
      </c>
      <c r="G40" s="11">
        <f t="shared" si="3"/>
        <v>0</v>
      </c>
    </row>
    <row r="41" spans="2:7" x14ac:dyDescent="0.25">
      <c r="B41" s="34">
        <v>2.1</v>
      </c>
      <c r="C41" s="34">
        <v>80</v>
      </c>
      <c r="D41" s="34">
        <v>53.991999999999997</v>
      </c>
      <c r="E41" s="9">
        <f t="shared" si="0"/>
        <v>53.991999999999997</v>
      </c>
      <c r="F41" s="8">
        <f t="shared" si="1"/>
        <v>0</v>
      </c>
      <c r="G41" s="11">
        <f t="shared" si="3"/>
        <v>0</v>
      </c>
    </row>
    <row r="42" spans="2:7" x14ac:dyDescent="0.25">
      <c r="B42" s="34">
        <v>2.2000000000000002</v>
      </c>
      <c r="C42" s="34">
        <v>80</v>
      </c>
      <c r="D42" s="34">
        <v>53.991</v>
      </c>
      <c r="E42" s="9">
        <f t="shared" si="0"/>
        <v>53.991999999999997</v>
      </c>
      <c r="F42" s="8">
        <f t="shared" si="1"/>
        <v>0</v>
      </c>
      <c r="G42" s="11">
        <f t="shared" si="3"/>
        <v>9.9999999999533894E-7</v>
      </c>
    </row>
    <row r="43" spans="2:7" x14ac:dyDescent="0.25">
      <c r="B43" s="34">
        <v>2.2999999999999998</v>
      </c>
      <c r="C43" s="34">
        <v>80</v>
      </c>
      <c r="D43" s="34">
        <v>53.991</v>
      </c>
      <c r="E43" s="9">
        <f t="shared" si="0"/>
        <v>53.991999999999997</v>
      </c>
      <c r="F43" s="8">
        <f t="shared" si="1"/>
        <v>0</v>
      </c>
      <c r="G43" s="11">
        <f t="shared" si="3"/>
        <v>9.9999999999533894E-7</v>
      </c>
    </row>
    <row r="44" spans="2:7" x14ac:dyDescent="0.25">
      <c r="B44" s="34">
        <v>2.4</v>
      </c>
      <c r="C44" s="34">
        <v>80</v>
      </c>
      <c r="D44" s="34">
        <v>53.991</v>
      </c>
      <c r="E44" s="9">
        <f t="shared" si="0"/>
        <v>53.991999999999997</v>
      </c>
      <c r="F44" s="8">
        <f t="shared" si="1"/>
        <v>0</v>
      </c>
      <c r="G44" s="11">
        <f t="shared" si="3"/>
        <v>9.9999999999533894E-7</v>
      </c>
    </row>
    <row r="45" spans="2:7" x14ac:dyDescent="0.25">
      <c r="B45" s="34">
        <v>2.5</v>
      </c>
      <c r="C45" s="34">
        <v>80</v>
      </c>
      <c r="D45" s="34">
        <v>53.991</v>
      </c>
      <c r="E45" s="9">
        <f t="shared" si="0"/>
        <v>53.991999999999997</v>
      </c>
      <c r="F45" s="8">
        <f t="shared" si="1"/>
        <v>0</v>
      </c>
      <c r="G45" s="11">
        <f t="shared" si="3"/>
        <v>9.9999999999533894E-7</v>
      </c>
    </row>
    <row r="46" spans="2:7" x14ac:dyDescent="0.25">
      <c r="B46" s="34">
        <v>2.6</v>
      </c>
      <c r="C46" s="34">
        <v>80</v>
      </c>
      <c r="D46" s="34">
        <v>53.991999999999997</v>
      </c>
      <c r="E46" s="9">
        <f t="shared" si="0"/>
        <v>53.991999999999997</v>
      </c>
      <c r="F46" s="8">
        <f t="shared" si="1"/>
        <v>0</v>
      </c>
      <c r="G46" s="11">
        <f t="shared" si="3"/>
        <v>0</v>
      </c>
    </row>
    <row r="47" spans="2:7" x14ac:dyDescent="0.25">
      <c r="B47" s="34">
        <v>2.7</v>
      </c>
      <c r="C47" s="34">
        <v>80</v>
      </c>
      <c r="D47" s="34">
        <v>53.994999999999997</v>
      </c>
      <c r="E47" s="9">
        <f t="shared" si="0"/>
        <v>53.991999999999997</v>
      </c>
      <c r="F47" s="8">
        <f t="shared" si="1"/>
        <v>0</v>
      </c>
      <c r="G47" s="11">
        <f t="shared" si="3"/>
        <v>9.0000000000006829E-6</v>
      </c>
    </row>
    <row r="48" spans="2:7" x14ac:dyDescent="0.25">
      <c r="B48" s="34">
        <v>2.8</v>
      </c>
      <c r="C48" s="34">
        <v>80</v>
      </c>
      <c r="D48" s="34">
        <v>54.005000000000003</v>
      </c>
      <c r="E48" s="9">
        <f t="shared" si="0"/>
        <v>53.991999999999997</v>
      </c>
      <c r="F48" s="8">
        <f t="shared" si="1"/>
        <v>0</v>
      </c>
      <c r="G48" s="11">
        <f t="shared" si="3"/>
        <v>1.6900000000013597E-4</v>
      </c>
    </row>
    <row r="49" spans="2:7" x14ac:dyDescent="0.25">
      <c r="B49" s="34">
        <v>2.9</v>
      </c>
      <c r="C49" s="34">
        <v>80</v>
      </c>
      <c r="D49" s="34">
        <v>54.027000000000001</v>
      </c>
      <c r="E49" s="9">
        <f t="shared" si="0"/>
        <v>53.991999999999997</v>
      </c>
      <c r="F49" s="8">
        <f t="shared" si="1"/>
        <v>0</v>
      </c>
      <c r="G49" s="11">
        <f t="shared" si="3"/>
        <v>1.2250000000002587E-3</v>
      </c>
    </row>
    <row r="50" spans="2:7" x14ac:dyDescent="0.25">
      <c r="B50" s="34">
        <v>3</v>
      </c>
      <c r="C50" s="34">
        <v>80</v>
      </c>
      <c r="D50" s="34">
        <v>54.061</v>
      </c>
      <c r="E50" s="9">
        <f t="shared" si="0"/>
        <v>53.991999999999997</v>
      </c>
      <c r="F50" s="8">
        <f t="shared" si="1"/>
        <v>0</v>
      </c>
      <c r="G50" s="11">
        <f t="shared" si="3"/>
        <v>4.7610000000003604E-3</v>
      </c>
    </row>
    <row r="51" spans="2:7" x14ac:dyDescent="0.25">
      <c r="B51" s="34">
        <v>3.1</v>
      </c>
      <c r="C51" s="34">
        <v>80</v>
      </c>
      <c r="D51" s="34">
        <v>54.107999999999997</v>
      </c>
      <c r="E51" s="9">
        <f t="shared" si="0"/>
        <v>53.991999999999997</v>
      </c>
      <c r="F51" s="8">
        <f t="shared" si="1"/>
        <v>0</v>
      </c>
      <c r="G51" s="11">
        <f t="shared" si="3"/>
        <v>1.3455999999999921E-2</v>
      </c>
    </row>
    <row r="52" spans="2:7" x14ac:dyDescent="0.25">
      <c r="B52" s="34">
        <v>3.2</v>
      </c>
      <c r="C52" s="34">
        <v>80</v>
      </c>
      <c r="D52" s="34">
        <v>54.167000000000002</v>
      </c>
      <c r="E52" s="9">
        <f t="shared" si="0"/>
        <v>53.991999999999997</v>
      </c>
      <c r="F52" s="8">
        <f t="shared" si="1"/>
        <v>0</v>
      </c>
      <c r="G52" s="11">
        <f t="shared" si="3"/>
        <v>3.0625000000001491E-2</v>
      </c>
    </row>
    <row r="53" spans="2:7" x14ac:dyDescent="0.25">
      <c r="B53" s="34">
        <v>3.3</v>
      </c>
      <c r="C53" s="34">
        <v>80</v>
      </c>
      <c r="D53" s="34">
        <v>54.238</v>
      </c>
      <c r="E53" s="9">
        <f t="shared" si="0"/>
        <v>53.991999999999997</v>
      </c>
      <c r="F53" s="8">
        <f t="shared" si="1"/>
        <v>0</v>
      </c>
      <c r="G53" s="11">
        <f t="shared" si="3"/>
        <v>6.051600000000109E-2</v>
      </c>
    </row>
    <row r="54" spans="2:7" x14ac:dyDescent="0.25">
      <c r="B54" s="34">
        <v>3.4</v>
      </c>
      <c r="C54" s="34">
        <v>80</v>
      </c>
      <c r="D54" s="34">
        <v>54.32</v>
      </c>
      <c r="E54" s="9">
        <f t="shared" si="0"/>
        <v>53.991999999999997</v>
      </c>
      <c r="F54" s="8">
        <f t="shared" si="1"/>
        <v>0</v>
      </c>
      <c r="G54" s="11">
        <f t="shared" si="3"/>
        <v>0.10758400000000194</v>
      </c>
    </row>
    <row r="55" spans="2:7" x14ac:dyDescent="0.25">
      <c r="B55" s="34">
        <v>3.5</v>
      </c>
      <c r="C55" s="34">
        <v>80</v>
      </c>
      <c r="D55" s="34">
        <v>54.41</v>
      </c>
      <c r="E55" s="9">
        <f t="shared" si="0"/>
        <v>54.010487690602041</v>
      </c>
      <c r="F55" s="8">
        <f t="shared" si="1"/>
        <v>1</v>
      </c>
      <c r="G55" s="11">
        <f t="shared" si="3"/>
        <v>0.15961008536048796</v>
      </c>
    </row>
    <row r="56" spans="2:7" x14ac:dyDescent="0.25">
      <c r="B56" s="34">
        <v>3.6</v>
      </c>
      <c r="C56" s="34">
        <v>80</v>
      </c>
      <c r="D56" s="34">
        <v>54.508000000000003</v>
      </c>
      <c r="E56" s="9">
        <f t="shared" si="0"/>
        <v>54.191563554736312</v>
      </c>
      <c r="F56" s="8">
        <f t="shared" si="1"/>
        <v>1</v>
      </c>
      <c r="G56" s="11">
        <f t="shared" si="3"/>
        <v>0.10013202389112047</v>
      </c>
    </row>
    <row r="57" spans="2:7" x14ac:dyDescent="0.25">
      <c r="B57" s="34">
        <v>3.7</v>
      </c>
      <c r="C57" s="34">
        <v>80</v>
      </c>
      <c r="D57" s="34">
        <v>54.61</v>
      </c>
      <c r="E57" s="9">
        <f t="shared" si="0"/>
        <v>54.365908763893337</v>
      </c>
      <c r="F57" s="8">
        <f t="shared" si="1"/>
        <v>1</v>
      </c>
      <c r="G57" s="11">
        <f t="shared" si="3"/>
        <v>5.9580531544078351E-2</v>
      </c>
    </row>
    <row r="58" spans="2:7" x14ac:dyDescent="0.25">
      <c r="B58" s="34">
        <v>3.8</v>
      </c>
      <c r="C58" s="34">
        <v>80</v>
      </c>
      <c r="D58" s="34">
        <v>54.716999999999999</v>
      </c>
      <c r="E58" s="9">
        <f t="shared" si="0"/>
        <v>54.533773498938679</v>
      </c>
      <c r="F58" s="8">
        <f t="shared" si="1"/>
        <v>1</v>
      </c>
      <c r="G58" s="11">
        <f t="shared" si="3"/>
        <v>3.3571950691173857E-2</v>
      </c>
    </row>
    <row r="59" spans="2:7" x14ac:dyDescent="0.25">
      <c r="B59" s="34">
        <v>3.9</v>
      </c>
      <c r="C59" s="34">
        <v>80</v>
      </c>
      <c r="D59" s="34">
        <v>54.829000000000001</v>
      </c>
      <c r="E59" s="9">
        <f t="shared" si="0"/>
        <v>54.695398641425186</v>
      </c>
      <c r="F59" s="8">
        <f t="shared" si="1"/>
        <v>1</v>
      </c>
      <c r="G59" s="11">
        <f t="shared" si="3"/>
        <v>1.7849323013036242E-2</v>
      </c>
    </row>
    <row r="60" spans="2:7" x14ac:dyDescent="0.25">
      <c r="B60" s="34">
        <v>4</v>
      </c>
      <c r="C60" s="34">
        <v>80</v>
      </c>
      <c r="D60" s="34">
        <v>54.944000000000003</v>
      </c>
      <c r="E60" s="9">
        <f t="shared" si="0"/>
        <v>54.851016119251767</v>
      </c>
      <c r="F60" s="8">
        <f t="shared" si="1"/>
        <v>1</v>
      </c>
      <c r="G60" s="11">
        <f t="shared" si="3"/>
        <v>8.646002079002079E-3</v>
      </c>
    </row>
    <row r="61" spans="2:7" x14ac:dyDescent="0.25">
      <c r="B61" s="34">
        <v>4.0999999999999996</v>
      </c>
      <c r="C61" s="34">
        <v>80</v>
      </c>
      <c r="D61" s="34">
        <v>55.058999999999997</v>
      </c>
      <c r="E61" s="9">
        <f t="shared" si="0"/>
        <v>55.000849239473936</v>
      </c>
      <c r="F61" s="8">
        <f t="shared" si="1"/>
        <v>1</v>
      </c>
      <c r="G61" s="11">
        <f t="shared" si="3"/>
        <v>3.3815109497593132E-3</v>
      </c>
    </row>
    <row r="62" spans="2:7" x14ac:dyDescent="0.25">
      <c r="B62" s="34">
        <v>4.2</v>
      </c>
      <c r="C62" s="34">
        <v>80</v>
      </c>
      <c r="D62" s="34">
        <v>55.174999999999997</v>
      </c>
      <c r="E62" s="9">
        <f t="shared" si="0"/>
        <v>55.145113008743664</v>
      </c>
      <c r="F62" s="8">
        <f t="shared" si="1"/>
        <v>1</v>
      </c>
      <c r="G62" s="11">
        <f t="shared" si="3"/>
        <v>8.9323224635614413E-4</v>
      </c>
    </row>
    <row r="63" spans="2:7" x14ac:dyDescent="0.25">
      <c r="B63" s="34">
        <v>4.3</v>
      </c>
      <c r="C63" s="34">
        <v>80</v>
      </c>
      <c r="D63" s="34">
        <v>55.29</v>
      </c>
      <c r="E63" s="9">
        <f t="shared" si="0"/>
        <v>55.284014441838366</v>
      </c>
      <c r="F63" s="8">
        <f t="shared" si="1"/>
        <v>1</v>
      </c>
      <c r="G63" s="11">
        <f t="shared" si="3"/>
        <v>3.5826906506294582E-5</v>
      </c>
    </row>
    <row r="64" spans="2:7" x14ac:dyDescent="0.25">
      <c r="B64" s="34">
        <v>4.4000000000000004</v>
      </c>
      <c r="C64" s="34">
        <v>80</v>
      </c>
      <c r="D64" s="34">
        <v>55.405999999999999</v>
      </c>
      <c r="E64" s="9">
        <f t="shared" si="0"/>
        <v>55.417752858721741</v>
      </c>
      <c r="F64" s="8">
        <f t="shared" si="1"/>
        <v>1</v>
      </c>
      <c r="G64" s="11">
        <f t="shared" ref="G64:G95" si="4">(D64-E64)^2</f>
        <v>1.3812968813323038E-4</v>
      </c>
    </row>
    <row r="65" spans="2:7" x14ac:dyDescent="0.25">
      <c r="B65" s="34">
        <v>4.5</v>
      </c>
      <c r="C65" s="34">
        <v>80</v>
      </c>
      <c r="D65" s="34">
        <v>55.521999999999998</v>
      </c>
      <c r="E65" s="9">
        <f t="shared" si="0"/>
        <v>55.546520170562765</v>
      </c>
      <c r="F65" s="8">
        <f t="shared" si="1"/>
        <v>1</v>
      </c>
      <c r="G65" s="11">
        <f t="shared" si="4"/>
        <v>6.0123876442715843E-4</v>
      </c>
    </row>
    <row r="66" spans="2:7" x14ac:dyDescent="0.25">
      <c r="B66" s="34">
        <v>4.5999999999999996</v>
      </c>
      <c r="C66" s="34">
        <v>80</v>
      </c>
      <c r="D66" s="34">
        <v>55.634999999999998</v>
      </c>
      <c r="E66" s="9">
        <f t="shared" si="0"/>
        <v>55.670501155123269</v>
      </c>
      <c r="F66" s="8">
        <f t="shared" si="1"/>
        <v>1</v>
      </c>
      <c r="G66" s="11">
        <f t="shared" si="4"/>
        <v>1.2603320150865278E-3</v>
      </c>
    </row>
    <row r="67" spans="2:7" x14ac:dyDescent="0.25">
      <c r="B67" s="34">
        <v>4.7</v>
      </c>
      <c r="C67" s="34">
        <v>80</v>
      </c>
      <c r="D67" s="34">
        <v>55.747</v>
      </c>
      <c r="E67" s="9">
        <f t="shared" si="0"/>
        <v>55.789873721909238</v>
      </c>
      <c r="F67" s="8">
        <f t="shared" si="1"/>
        <v>1</v>
      </c>
      <c r="G67" s="11">
        <f t="shared" si="4"/>
        <v>1.8381560303507025E-3</v>
      </c>
    </row>
    <row r="68" spans="2:7" x14ac:dyDescent="0.25">
      <c r="B68" s="34">
        <v>4.8</v>
      </c>
      <c r="C68" s="34">
        <v>80</v>
      </c>
      <c r="D68" s="34">
        <v>55.856000000000002</v>
      </c>
      <c r="E68" s="9">
        <f t="shared" si="0"/>
        <v>55.90480916746634</v>
      </c>
      <c r="F68" s="8">
        <f t="shared" si="1"/>
        <v>1</v>
      </c>
      <c r="G68" s="11">
        <f t="shared" si="4"/>
        <v>2.382334828757029E-3</v>
      </c>
    </row>
    <row r="69" spans="2:7" x14ac:dyDescent="0.25">
      <c r="B69" s="34">
        <v>4.9000000000000004</v>
      </c>
      <c r="C69" s="34">
        <v>80</v>
      </c>
      <c r="D69" s="34">
        <v>55.965000000000003</v>
      </c>
      <c r="E69" s="9">
        <f t="shared" si="0"/>
        <v>56.015472421186061</v>
      </c>
      <c r="F69" s="8">
        <f t="shared" si="1"/>
        <v>1</v>
      </c>
      <c r="G69" s="11">
        <f t="shared" si="4"/>
        <v>2.547465300382802E-3</v>
      </c>
    </row>
    <row r="70" spans="2:7" x14ac:dyDescent="0.25">
      <c r="B70" s="34">
        <v>5</v>
      </c>
      <c r="C70" s="34">
        <v>80</v>
      </c>
      <c r="D70" s="34">
        <v>56.070999999999998</v>
      </c>
      <c r="E70" s="9">
        <f t="shared" si="0"/>
        <v>56.122022281975106</v>
      </c>
      <c r="F70" s="8">
        <f t="shared" si="1"/>
        <v>1</v>
      </c>
      <c r="G70" s="11">
        <f t="shared" si="4"/>
        <v>2.6032732579474136E-3</v>
      </c>
    </row>
    <row r="71" spans="2:7" x14ac:dyDescent="0.25">
      <c r="B71" s="34">
        <v>5.0999999999999996</v>
      </c>
      <c r="C71" s="34">
        <v>80</v>
      </c>
      <c r="D71" s="34">
        <v>56.173999999999999</v>
      </c>
      <c r="E71" s="9">
        <f t="shared" si="0"/>
        <v>56.224611646127705</v>
      </c>
      <c r="F71" s="8">
        <f t="shared" si="1"/>
        <v>1</v>
      </c>
      <c r="G71" s="11">
        <f t="shared" si="4"/>
        <v>2.5615387237561344E-3</v>
      </c>
    </row>
    <row r="72" spans="2:7" x14ac:dyDescent="0.25">
      <c r="B72" s="34">
        <v>5.2</v>
      </c>
      <c r="C72" s="34">
        <v>80</v>
      </c>
      <c r="D72" s="34">
        <v>56.274000000000001</v>
      </c>
      <c r="E72" s="9">
        <f t="shared" si="0"/>
        <v>56.323387726727866</v>
      </c>
      <c r="F72" s="8">
        <f t="shared" si="1"/>
        <v>1</v>
      </c>
      <c r="G72" s="11">
        <f t="shared" si="4"/>
        <v>2.4391475513462556E-3</v>
      </c>
    </row>
    <row r="73" spans="2:7" x14ac:dyDescent="0.25">
      <c r="B73" s="34">
        <v>5.3</v>
      </c>
      <c r="C73" s="34">
        <v>80</v>
      </c>
      <c r="D73" s="34">
        <v>56.371000000000002</v>
      </c>
      <c r="E73" s="9">
        <f t="shared" si="0"/>
        <v>56.418492264896337</v>
      </c>
      <c r="F73" s="8">
        <f t="shared" si="1"/>
        <v>1</v>
      </c>
      <c r="G73" s="11">
        <f t="shared" si="4"/>
        <v>2.2555152249835865E-3</v>
      </c>
    </row>
    <row r="74" spans="2:7" x14ac:dyDescent="0.25">
      <c r="B74" s="34">
        <v>5.4</v>
      </c>
      <c r="C74" s="34">
        <v>80</v>
      </c>
      <c r="D74" s="34">
        <v>56.466999999999999</v>
      </c>
      <c r="E74" s="9">
        <f t="shared" si="0"/>
        <v>56.510061733185431</v>
      </c>
      <c r="F74" s="8">
        <f t="shared" si="1"/>
        <v>1</v>
      </c>
      <c r="G74" s="11">
        <f t="shared" si="4"/>
        <v>1.8543128649333494E-3</v>
      </c>
    </row>
    <row r="75" spans="2:7" x14ac:dyDescent="0.25">
      <c r="B75" s="34">
        <v>5.5</v>
      </c>
      <c r="C75" s="34">
        <v>80</v>
      </c>
      <c r="D75" s="34">
        <v>56.558999999999997</v>
      </c>
      <c r="E75" s="9">
        <f t="shared" si="0"/>
        <v>56.598227531413634</v>
      </c>
      <c r="F75" s="8">
        <f t="shared" si="1"/>
        <v>1</v>
      </c>
      <c r="G75" s="11">
        <f t="shared" si="4"/>
        <v>1.5387992208078774E-3</v>
      </c>
    </row>
    <row r="76" spans="2:7" x14ac:dyDescent="0.25">
      <c r="B76" s="34">
        <v>5.6</v>
      </c>
      <c r="C76" s="34">
        <v>80</v>
      </c>
      <c r="D76" s="34">
        <v>56.649000000000001</v>
      </c>
      <c r="E76" s="9">
        <f t="shared" si="0"/>
        <v>56.683116175220924</v>
      </c>
      <c r="F76" s="8">
        <f t="shared" si="1"/>
        <v>1</v>
      </c>
      <c r="G76" s="11">
        <f t="shared" si="4"/>
        <v>1.1639134117047301E-3</v>
      </c>
    </row>
    <row r="77" spans="2:7" x14ac:dyDescent="0.25">
      <c r="B77" s="34">
        <v>5.7</v>
      </c>
      <c r="C77" s="34">
        <v>80</v>
      </c>
      <c r="D77" s="34">
        <v>56.735999999999997</v>
      </c>
      <c r="E77" s="9">
        <f t="shared" si="0"/>
        <v>56.764849477615464</v>
      </c>
      <c r="F77" s="8">
        <f t="shared" si="1"/>
        <v>1</v>
      </c>
      <c r="G77" s="11">
        <f t="shared" si="4"/>
        <v>8.322923586852976E-4</v>
      </c>
    </row>
    <row r="78" spans="2:7" x14ac:dyDescent="0.25">
      <c r="B78" s="34">
        <v>5.8</v>
      </c>
      <c r="C78" s="34">
        <v>80</v>
      </c>
      <c r="D78" s="34">
        <v>56.819000000000003</v>
      </c>
      <c r="E78" s="9">
        <f t="shared" si="0"/>
        <v>56.843544723772091</v>
      </c>
      <c r="F78" s="8">
        <f t="shared" si="1"/>
        <v>1</v>
      </c>
      <c r="G78" s="11">
        <f t="shared" si="4"/>
        <v>6.0244346504810975E-4</v>
      </c>
    </row>
    <row r="79" spans="2:7" x14ac:dyDescent="0.25">
      <c r="B79" s="34">
        <v>5.9</v>
      </c>
      <c r="C79" s="34">
        <v>80</v>
      </c>
      <c r="D79" s="34">
        <v>56.901000000000003</v>
      </c>
      <c r="E79" s="9">
        <f t="shared" si="0"/>
        <v>56.919314839333524</v>
      </c>
      <c r="F79" s="8">
        <f t="shared" si="1"/>
        <v>1</v>
      </c>
      <c r="G79" s="11">
        <f t="shared" si="4"/>
        <v>3.3543333981265805E-4</v>
      </c>
    </row>
    <row r="80" spans="2:7" x14ac:dyDescent="0.25">
      <c r="B80" s="34">
        <v>6</v>
      </c>
      <c r="C80" s="34">
        <v>80</v>
      </c>
      <c r="D80" s="34">
        <v>56.98</v>
      </c>
      <c r="E80" s="9">
        <f t="shared" si="0"/>
        <v>56.992268552455748</v>
      </c>
      <c r="F80" s="8">
        <f t="shared" si="1"/>
        <v>1</v>
      </c>
      <c r="G80" s="11">
        <f t="shared" si="4"/>
        <v>1.5051737935951615E-4</v>
      </c>
    </row>
    <row r="81" spans="2:7" x14ac:dyDescent="0.25">
      <c r="B81" s="34">
        <v>6.1</v>
      </c>
      <c r="C81" s="34">
        <v>80</v>
      </c>
      <c r="D81" s="34">
        <v>57.055999999999997</v>
      </c>
      <c r="E81" s="9">
        <f t="shared" si="0"/>
        <v>57.062510549830087</v>
      </c>
      <c r="F81" s="8">
        <f t="shared" si="1"/>
        <v>1</v>
      </c>
      <c r="G81" s="11">
        <f t="shared" si="4"/>
        <v>4.2387259090078072E-5</v>
      </c>
    </row>
    <row r="82" spans="2:7" x14ac:dyDescent="0.25">
      <c r="B82" s="34">
        <v>6.2</v>
      </c>
      <c r="C82" s="34">
        <v>80</v>
      </c>
      <c r="D82" s="34">
        <v>57.128999999999998</v>
      </c>
      <c r="E82" s="9">
        <f t="shared" si="0"/>
        <v>57.130141626905903</v>
      </c>
      <c r="F82" s="8">
        <f t="shared" si="1"/>
        <v>1</v>
      </c>
      <c r="G82" s="11">
        <f t="shared" si="4"/>
        <v>1.3033119922872932E-6</v>
      </c>
    </row>
    <row r="83" spans="2:7" x14ac:dyDescent="0.25">
      <c r="B83" s="34">
        <v>6.3</v>
      </c>
      <c r="C83" s="34">
        <v>80</v>
      </c>
      <c r="D83" s="34">
        <v>57.198999999999998</v>
      </c>
      <c r="E83" s="9">
        <f t="shared" si="0"/>
        <v>57.19525883252949</v>
      </c>
      <c r="F83" s="8">
        <f t="shared" si="1"/>
        <v>1</v>
      </c>
      <c r="G83" s="11">
        <f t="shared" si="4"/>
        <v>1.3996334042389803E-5</v>
      </c>
    </row>
    <row r="84" spans="2:7" x14ac:dyDescent="0.25">
      <c r="B84" s="34">
        <v>6.4</v>
      </c>
      <c r="C84" s="34">
        <v>80</v>
      </c>
      <c r="D84" s="34">
        <v>57.267000000000003</v>
      </c>
      <c r="E84" s="9">
        <f t="shared" ref="E84:E147" si="5">$E$10*$E$16*(1-EXP(-(B84-($E$12+$H$16))/$E$11))*F84+$D$20</f>
        <v>57.257955608206593</v>
      </c>
      <c r="F84" s="8">
        <f t="shared" ref="F84:F147" si="6">IFERROR(IF(B84&lt;$E$12+$H$16,0,1),"")</f>
        <v>1</v>
      </c>
      <c r="G84" s="11">
        <f t="shared" si="4"/>
        <v>8.180102291269393E-5</v>
      </c>
    </row>
    <row r="85" spans="2:7" x14ac:dyDescent="0.25">
      <c r="B85" s="34">
        <v>6.5</v>
      </c>
      <c r="C85" s="34">
        <v>80</v>
      </c>
      <c r="D85" s="34">
        <v>57.332999999999998</v>
      </c>
      <c r="E85" s="9">
        <f t="shared" si="5"/>
        <v>57.318321922188616</v>
      </c>
      <c r="F85" s="8">
        <f t="shared" si="6"/>
        <v>1</v>
      </c>
      <c r="G85" s="11">
        <f t="shared" si="4"/>
        <v>2.1544596823699035E-4</v>
      </c>
    </row>
    <row r="86" spans="2:7" x14ac:dyDescent="0.25">
      <c r="B86" s="34">
        <v>6.6</v>
      </c>
      <c r="C86" s="34">
        <v>80</v>
      </c>
      <c r="D86" s="34">
        <v>57.396000000000001</v>
      </c>
      <c r="E86" s="9">
        <f t="shared" si="5"/>
        <v>57.376444398574698</v>
      </c>
      <c r="F86" s="8">
        <f t="shared" si="6"/>
        <v>1</v>
      </c>
      <c r="G86" s="11">
        <f t="shared" si="4"/>
        <v>3.8242154710530814E-4</v>
      </c>
    </row>
    <row r="87" spans="2:7" x14ac:dyDescent="0.25">
      <c r="B87" s="34">
        <v>6.7</v>
      </c>
      <c r="C87" s="34">
        <v>80</v>
      </c>
      <c r="D87" s="34">
        <v>57.457000000000001</v>
      </c>
      <c r="E87" s="9">
        <f t="shared" si="5"/>
        <v>57.432406441615079</v>
      </c>
      <c r="F87" s="8">
        <f t="shared" si="6"/>
        <v>1</v>
      </c>
      <c r="G87" s="11">
        <f t="shared" si="4"/>
        <v>6.0484311403255346E-4</v>
      </c>
    </row>
    <row r="88" spans="2:7" x14ac:dyDescent="0.25">
      <c r="B88" s="34">
        <v>6.8</v>
      </c>
      <c r="C88" s="34">
        <v>80</v>
      </c>
      <c r="D88" s="34">
        <v>57.515000000000001</v>
      </c>
      <c r="E88" s="9">
        <f t="shared" si="5"/>
        <v>57.486288355394024</v>
      </c>
      <c r="F88" s="8">
        <f t="shared" si="6"/>
        <v>1</v>
      </c>
      <c r="G88" s="11">
        <f t="shared" si="4"/>
        <v>8.2435853597992654E-4</v>
      </c>
    </row>
    <row r="89" spans="2:7" x14ac:dyDescent="0.25">
      <c r="B89" s="34">
        <v>6.9</v>
      </c>
      <c r="C89" s="34">
        <v>80</v>
      </c>
      <c r="D89" s="34">
        <v>57.572000000000003</v>
      </c>
      <c r="E89" s="9">
        <f t="shared" si="5"/>
        <v>57.538167459064091</v>
      </c>
      <c r="F89" s="8">
        <f t="shared" si="6"/>
        <v>1</v>
      </c>
      <c r="G89" s="11">
        <f t="shared" si="4"/>
        <v>1.1446408261801262E-3</v>
      </c>
    </row>
    <row r="90" spans="2:7" x14ac:dyDescent="0.25">
      <c r="B90" s="34">
        <v>7</v>
      </c>
      <c r="C90" s="34">
        <v>80</v>
      </c>
      <c r="D90" s="34">
        <v>57.627000000000002</v>
      </c>
      <c r="E90" s="9">
        <f t="shared" si="5"/>
        <v>57.588118197797172</v>
      </c>
      <c r="F90" s="8">
        <f t="shared" si="6"/>
        <v>1</v>
      </c>
      <c r="G90" s="11">
        <f t="shared" si="4"/>
        <v>1.5117945425400215E-3</v>
      </c>
    </row>
    <row r="91" spans="2:7" x14ac:dyDescent="0.25">
      <c r="B91" s="34">
        <v>7.1</v>
      </c>
      <c r="C91" s="34">
        <v>80</v>
      </c>
      <c r="D91" s="34">
        <v>57.679000000000002</v>
      </c>
      <c r="E91" s="9">
        <f t="shared" si="5"/>
        <v>57.636212249611333</v>
      </c>
      <c r="F91" s="8">
        <f t="shared" si="6"/>
        <v>1</v>
      </c>
      <c r="G91" s="11">
        <f t="shared" si="4"/>
        <v>1.8307915833230535E-3</v>
      </c>
    </row>
    <row r="92" spans="2:7" x14ac:dyDescent="0.25">
      <c r="B92" s="34">
        <v>7.2</v>
      </c>
      <c r="C92" s="34">
        <v>80</v>
      </c>
      <c r="D92" s="34">
        <v>57.728999999999999</v>
      </c>
      <c r="E92" s="9">
        <f t="shared" si="5"/>
        <v>57.682518628226923</v>
      </c>
      <c r="F92" s="8">
        <f t="shared" si="6"/>
        <v>1</v>
      </c>
      <c r="G92" s="11">
        <f t="shared" si="4"/>
        <v>2.160517921906936E-3</v>
      </c>
    </row>
    <row r="93" spans="2:7" x14ac:dyDescent="0.25">
      <c r="B93" s="34">
        <v>7.3</v>
      </c>
      <c r="C93" s="34">
        <v>80</v>
      </c>
      <c r="D93" s="34">
        <v>57.777000000000001</v>
      </c>
      <c r="E93" s="9">
        <f t="shared" si="5"/>
        <v>57.727103782099526</v>
      </c>
      <c r="F93" s="8">
        <f t="shared" si="6"/>
        <v>1</v>
      </c>
      <c r="G93" s="11">
        <f t="shared" si="4"/>
        <v>2.4896325607716755E-3</v>
      </c>
    </row>
    <row r="94" spans="2:7" x14ac:dyDescent="0.25">
      <c r="B94" s="34">
        <v>7.4</v>
      </c>
      <c r="C94" s="34">
        <v>80</v>
      </c>
      <c r="D94" s="34">
        <v>57.823</v>
      </c>
      <c r="E94" s="9">
        <f t="shared" si="5"/>
        <v>57.770031689771706</v>
      </c>
      <c r="F94" s="8">
        <f t="shared" si="6"/>
        <v>1</v>
      </c>
      <c r="G94" s="11">
        <f t="shared" si="4"/>
        <v>2.8056418884408493E-3</v>
      </c>
    </row>
    <row r="95" spans="2:7" x14ac:dyDescent="0.25">
      <c r="B95" s="34">
        <v>7.5</v>
      </c>
      <c r="C95" s="34">
        <v>80</v>
      </c>
      <c r="D95" s="34">
        <v>57.868000000000002</v>
      </c>
      <c r="E95" s="9">
        <f t="shared" si="5"/>
        <v>57.811363951680619</v>
      </c>
      <c r="F95" s="8">
        <f t="shared" si="6"/>
        <v>1</v>
      </c>
      <c r="G95" s="11">
        <f t="shared" si="4"/>
        <v>3.2076419692355189E-3</v>
      </c>
    </row>
    <row r="96" spans="2:7" x14ac:dyDescent="0.25">
      <c r="B96" s="34">
        <v>7.6</v>
      </c>
      <c r="C96" s="34">
        <v>80</v>
      </c>
      <c r="D96" s="34">
        <v>57.911000000000001</v>
      </c>
      <c r="E96" s="9">
        <f t="shared" si="5"/>
        <v>57.851159878553005</v>
      </c>
      <c r="F96" s="8">
        <f t="shared" si="6"/>
        <v>1</v>
      </c>
      <c r="G96" s="11">
        <f t="shared" ref="G96:G127" si="7">(D96-E96)^2</f>
        <v>3.5808401347912199E-3</v>
      </c>
    </row>
    <row r="97" spans="2:7" x14ac:dyDescent="0.25">
      <c r="B97" s="34">
        <v>7.7</v>
      </c>
      <c r="C97" s="34">
        <v>80</v>
      </c>
      <c r="D97" s="34">
        <v>57.951999999999998</v>
      </c>
      <c r="E97" s="9">
        <f t="shared" si="5"/>
        <v>57.889476576514575</v>
      </c>
      <c r="F97" s="8">
        <f t="shared" si="6"/>
        <v>1</v>
      </c>
      <c r="G97" s="11">
        <f t="shared" si="7"/>
        <v>3.9091784843375797E-3</v>
      </c>
    </row>
    <row r="98" spans="2:7" x14ac:dyDescent="0.25">
      <c r="B98" s="34">
        <v>7.8</v>
      </c>
      <c r="C98" s="34">
        <v>80</v>
      </c>
      <c r="D98" s="34">
        <v>57.991</v>
      </c>
      <c r="E98" s="9">
        <f t="shared" si="5"/>
        <v>57.926369029035818</v>
      </c>
      <c r="F98" s="8">
        <f t="shared" si="6"/>
        <v>1</v>
      </c>
      <c r="G98" s="11">
        <f t="shared" si="7"/>
        <v>4.1771624077728388E-3</v>
      </c>
    </row>
    <row r="99" spans="2:7" x14ac:dyDescent="0.25">
      <c r="B99" s="34">
        <v>7.9</v>
      </c>
      <c r="C99" s="34">
        <v>80</v>
      </c>
      <c r="D99" s="34">
        <v>58.029000000000003</v>
      </c>
      <c r="E99" s="9">
        <f t="shared" si="5"/>
        <v>57.961890175831854</v>
      </c>
      <c r="F99" s="8">
        <f t="shared" si="6"/>
        <v>1</v>
      </c>
      <c r="G99" s="11">
        <f t="shared" si="7"/>
        <v>4.5037284998798955E-3</v>
      </c>
    </row>
    <row r="100" spans="2:7" x14ac:dyDescent="0.25">
      <c r="B100" s="34">
        <v>8</v>
      </c>
      <c r="C100" s="34">
        <v>80</v>
      </c>
      <c r="D100" s="34">
        <v>58.064999999999998</v>
      </c>
      <c r="E100" s="9">
        <f t="shared" si="5"/>
        <v>57.99609098882955</v>
      </c>
      <c r="F100" s="8">
        <f t="shared" si="6"/>
        <v>1</v>
      </c>
      <c r="G100" s="11">
        <f t="shared" si="7"/>
        <v>4.7484518204888365E-3</v>
      </c>
    </row>
    <row r="101" spans="2:7" x14ac:dyDescent="0.25">
      <c r="B101" s="34">
        <v>8.1</v>
      </c>
      <c r="C101" s="34">
        <v>80</v>
      </c>
      <c r="D101" s="34">
        <v>58.1</v>
      </c>
      <c r="E101" s="9">
        <f t="shared" si="5"/>
        <v>58.029020545310921</v>
      </c>
      <c r="F101" s="8">
        <f t="shared" si="6"/>
        <v>1</v>
      </c>
      <c r="G101" s="11">
        <f t="shared" si="7"/>
        <v>5.0380829879592337E-3</v>
      </c>
    </row>
    <row r="102" spans="2:7" x14ac:dyDescent="0.25">
      <c r="B102" s="34">
        <v>8.1999999999999993</v>
      </c>
      <c r="C102" s="34">
        <v>80</v>
      </c>
      <c r="D102" s="34">
        <v>58.134</v>
      </c>
      <c r="E102" s="9">
        <f t="shared" si="5"/>
        <v>58.060726098337781</v>
      </c>
      <c r="F102" s="8">
        <f t="shared" si="6"/>
        <v>1</v>
      </c>
      <c r="G102" s="11">
        <f t="shared" si="7"/>
        <v>5.3690646648045454E-3</v>
      </c>
    </row>
    <row r="103" spans="2:7" x14ac:dyDescent="0.25">
      <c r="B103" s="34">
        <v>8.3000000000000007</v>
      </c>
      <c r="C103" s="34">
        <v>80</v>
      </c>
      <c r="D103" s="34">
        <v>58.165999999999997</v>
      </c>
      <c r="E103" s="9">
        <f t="shared" si="5"/>
        <v>58.091253144558628</v>
      </c>
      <c r="F103" s="8">
        <f t="shared" si="6"/>
        <v>1</v>
      </c>
      <c r="G103" s="11">
        <f t="shared" si="7"/>
        <v>5.5870923983728565E-3</v>
      </c>
    </row>
    <row r="104" spans="2:7" x14ac:dyDescent="0.25">
      <c r="B104" s="34">
        <v>8.4</v>
      </c>
      <c r="C104" s="34">
        <v>80</v>
      </c>
      <c r="D104" s="34">
        <v>58.195999999999998</v>
      </c>
      <c r="E104" s="9">
        <f t="shared" si="5"/>
        <v>58.120645489495182</v>
      </c>
      <c r="F104" s="8">
        <f t="shared" si="6"/>
        <v>1</v>
      </c>
      <c r="G104" s="11">
        <f t="shared" si="7"/>
        <v>5.6783022534204431E-3</v>
      </c>
    </row>
    <row r="105" spans="2:7" x14ac:dyDescent="0.25">
      <c r="B105" s="34">
        <v>8.5</v>
      </c>
      <c r="C105" s="34">
        <v>80</v>
      </c>
      <c r="D105" s="34">
        <v>58.225999999999999</v>
      </c>
      <c r="E105" s="9">
        <f t="shared" si="5"/>
        <v>58.148945310402176</v>
      </c>
      <c r="F105" s="8">
        <f t="shared" si="6"/>
        <v>1</v>
      </c>
      <c r="G105" s="11">
        <f t="shared" si="7"/>
        <v>5.9374251890168209E-3</v>
      </c>
    </row>
    <row r="106" spans="2:7" x14ac:dyDescent="0.25">
      <c r="B106" s="34">
        <v>8.6</v>
      </c>
      <c r="C106" s="34">
        <v>80</v>
      </c>
      <c r="D106" s="34">
        <v>58.253999999999998</v>
      </c>
      <c r="E106" s="9">
        <f t="shared" si="5"/>
        <v>58.176193216790615</v>
      </c>
      <c r="F106" s="8">
        <f t="shared" si="6"/>
        <v>1</v>
      </c>
      <c r="G106" s="11">
        <f t="shared" si="7"/>
        <v>6.0538955133918465E-3</v>
      </c>
    </row>
    <row r="107" spans="2:7" x14ac:dyDescent="0.25">
      <c r="B107" s="34">
        <v>8.6999999999999993</v>
      </c>
      <c r="C107" s="34">
        <v>80</v>
      </c>
      <c r="D107" s="34">
        <v>58.281999999999996</v>
      </c>
      <c r="E107" s="9">
        <f t="shared" si="5"/>
        <v>58.202428308701379</v>
      </c>
      <c r="F107" s="8">
        <f t="shared" si="6"/>
        <v>1</v>
      </c>
      <c r="G107" s="11">
        <f t="shared" si="7"/>
        <v>6.3316540561225536E-3</v>
      </c>
    </row>
    <row r="108" spans="2:7" x14ac:dyDescent="0.25">
      <c r="B108" s="34">
        <v>8.8000000000000007</v>
      </c>
      <c r="C108" s="34">
        <v>80</v>
      </c>
      <c r="D108" s="34">
        <v>58.307000000000002</v>
      </c>
      <c r="E108" s="9">
        <f t="shared" si="5"/>
        <v>58.227688232812767</v>
      </c>
      <c r="F108" s="8">
        <f t="shared" si="6"/>
        <v>1</v>
      </c>
      <c r="G108" s="11">
        <f t="shared" si="7"/>
        <v>6.2903564143621986E-3</v>
      </c>
    </row>
    <row r="109" spans="2:7" x14ac:dyDescent="0.25">
      <c r="B109" s="34">
        <v>8.9</v>
      </c>
      <c r="C109" s="34">
        <v>80</v>
      </c>
      <c r="D109" s="34">
        <v>58.332999999999998</v>
      </c>
      <c r="E109" s="9">
        <f t="shared" si="5"/>
        <v>58.252009236462513</v>
      </c>
      <c r="F109" s="8">
        <f t="shared" si="6"/>
        <v>1</v>
      </c>
      <c r="G109" s="11">
        <f t="shared" si="7"/>
        <v>6.5595037783849029E-3</v>
      </c>
    </row>
    <row r="110" spans="2:7" x14ac:dyDescent="0.25">
      <c r="B110" s="34">
        <v>9</v>
      </c>
      <c r="C110" s="34">
        <v>80</v>
      </c>
      <c r="D110" s="34">
        <v>58.356999999999999</v>
      </c>
      <c r="E110" s="9">
        <f t="shared" si="5"/>
        <v>58.275426219661774</v>
      </c>
      <c r="F110" s="8">
        <f t="shared" si="6"/>
        <v>1</v>
      </c>
      <c r="G110" s="11">
        <f t="shared" si="7"/>
        <v>6.6542816386689543E-3</v>
      </c>
    </row>
    <row r="111" spans="2:7" x14ac:dyDescent="0.25">
      <c r="B111" s="34">
        <v>9.1</v>
      </c>
      <c r="C111" s="34">
        <v>80</v>
      </c>
      <c r="D111" s="34">
        <v>58.378999999999998</v>
      </c>
      <c r="E111" s="9">
        <f t="shared" si="5"/>
        <v>58.297972785175737</v>
      </c>
      <c r="F111" s="8">
        <f t="shared" si="6"/>
        <v>1</v>
      </c>
      <c r="G111" s="11">
        <f t="shared" si="7"/>
        <v>6.565409542176835E-3</v>
      </c>
    </row>
    <row r="112" spans="2:7" x14ac:dyDescent="0.25">
      <c r="B112" s="34">
        <v>9.1999999999999993</v>
      </c>
      <c r="C112" s="34">
        <v>80</v>
      </c>
      <c r="D112" s="34">
        <v>58.401000000000003</v>
      </c>
      <c r="E112" s="9">
        <f t="shared" si="5"/>
        <v>58.319681286742743</v>
      </c>
      <c r="F112" s="8">
        <f t="shared" si="6"/>
        <v>1</v>
      </c>
      <c r="G112" s="11">
        <f t="shared" si="7"/>
        <v>6.6127331258166054E-3</v>
      </c>
    </row>
    <row r="113" spans="2:7" x14ac:dyDescent="0.25">
      <c r="B113" s="34">
        <v>9.3000000000000007</v>
      </c>
      <c r="C113" s="34">
        <v>80</v>
      </c>
      <c r="D113" s="34">
        <v>58.421999999999997</v>
      </c>
      <c r="E113" s="9">
        <f t="shared" si="5"/>
        <v>58.340582875501021</v>
      </c>
      <c r="F113" s="8">
        <f t="shared" si="6"/>
        <v>1</v>
      </c>
      <c r="G113" s="11">
        <f t="shared" si="7"/>
        <v>6.6287481616818453E-3</v>
      </c>
    </row>
    <row r="114" spans="2:7" x14ac:dyDescent="0.25">
      <c r="B114" s="34">
        <v>9.4</v>
      </c>
      <c r="C114" s="34">
        <v>80</v>
      </c>
      <c r="D114" s="34">
        <v>58.442999999999998</v>
      </c>
      <c r="E114" s="9">
        <f t="shared" si="5"/>
        <v>58.360707544689809</v>
      </c>
      <c r="F114" s="8">
        <f t="shared" si="6"/>
        <v>1</v>
      </c>
      <c r="G114" s="11">
        <f t="shared" si="7"/>
        <v>6.772048200979367E-3</v>
      </c>
    </row>
    <row r="115" spans="2:7" x14ac:dyDescent="0.25">
      <c r="B115" s="34">
        <v>9.5</v>
      </c>
      <c r="C115" s="34">
        <v>80</v>
      </c>
      <c r="D115" s="34">
        <v>58.462000000000003</v>
      </c>
      <c r="E115" s="9">
        <f t="shared" si="5"/>
        <v>58.380084172688854</v>
      </c>
      <c r="F115" s="8">
        <f t="shared" si="6"/>
        <v>1</v>
      </c>
      <c r="G115" s="11">
        <f t="shared" si="7"/>
        <v>6.7102027640701103E-3</v>
      </c>
    </row>
    <row r="116" spans="2:7" x14ac:dyDescent="0.25">
      <c r="B116" s="34">
        <v>9.6</v>
      </c>
      <c r="C116" s="34">
        <v>80</v>
      </c>
      <c r="D116" s="34">
        <v>58.481000000000002</v>
      </c>
      <c r="E116" s="9">
        <f t="shared" si="5"/>
        <v>58.398740564458137</v>
      </c>
      <c r="F116" s="8">
        <f t="shared" si="6"/>
        <v>1</v>
      </c>
      <c r="G116" s="11">
        <f t="shared" si="7"/>
        <v>6.7666147356661493E-3</v>
      </c>
    </row>
    <row r="117" spans="2:7" x14ac:dyDescent="0.25">
      <c r="B117" s="34">
        <v>9.6999999999999993</v>
      </c>
      <c r="C117" s="34">
        <v>80</v>
      </c>
      <c r="D117" s="34">
        <v>58.497999999999998</v>
      </c>
      <c r="E117" s="9">
        <f t="shared" si="5"/>
        <v>58.416703491437296</v>
      </c>
      <c r="F117" s="8">
        <f t="shared" si="6"/>
        <v>1</v>
      </c>
      <c r="G117" s="11">
        <f t="shared" si="7"/>
        <v>6.6091223044853686E-3</v>
      </c>
    </row>
    <row r="118" spans="2:7" x14ac:dyDescent="0.25">
      <c r="B118" s="34">
        <v>9.8000000000000007</v>
      </c>
      <c r="C118" s="34">
        <v>80</v>
      </c>
      <c r="D118" s="34">
        <v>58.515000000000001</v>
      </c>
      <c r="E118" s="9">
        <f t="shared" si="5"/>
        <v>58.433998729961914</v>
      </c>
      <c r="F118" s="8">
        <f t="shared" si="6"/>
        <v>1</v>
      </c>
      <c r="G118" s="11">
        <f t="shared" si="7"/>
        <v>6.5612057477830357E-3</v>
      </c>
    </row>
    <row r="119" spans="2:7" x14ac:dyDescent="0.25">
      <c r="B119" s="34">
        <v>9.9</v>
      </c>
      <c r="C119" s="34">
        <v>80</v>
      </c>
      <c r="D119" s="34">
        <v>58.531999999999996</v>
      </c>
      <c r="E119" s="9">
        <f t="shared" si="5"/>
        <v>58.450651098251925</v>
      </c>
      <c r="F119" s="8">
        <f t="shared" si="6"/>
        <v>1</v>
      </c>
      <c r="G119" s="11">
        <f t="shared" si="7"/>
        <v>6.6176438156174662E-3</v>
      </c>
    </row>
    <row r="120" spans="2:7" x14ac:dyDescent="0.25">
      <c r="B120" s="34">
        <v>10</v>
      </c>
      <c r="C120" s="34">
        <v>80</v>
      </c>
      <c r="D120" s="34">
        <v>58.546999999999997</v>
      </c>
      <c r="E120" s="9">
        <f t="shared" si="5"/>
        <v>58.466684492025088</v>
      </c>
      <c r="F120" s="8">
        <f t="shared" si="6"/>
        <v>1</v>
      </c>
      <c r="G120" s="11">
        <f t="shared" si="7"/>
        <v>6.4505808212676615E-3</v>
      </c>
    </row>
    <row r="121" spans="2:7" x14ac:dyDescent="0.25">
      <c r="B121" s="34">
        <v>10.1</v>
      </c>
      <c r="C121" s="34">
        <v>80</v>
      </c>
      <c r="D121" s="34">
        <v>58.561999999999998</v>
      </c>
      <c r="E121" s="9">
        <f t="shared" si="5"/>
        <v>58.48212191878676</v>
      </c>
      <c r="F121" s="8">
        <f t="shared" si="6"/>
        <v>1</v>
      </c>
      <c r="G121" s="11">
        <f t="shared" si="7"/>
        <v>6.3805078583086148E-3</v>
      </c>
    </row>
    <row r="122" spans="2:7" x14ac:dyDescent="0.25">
      <c r="B122" s="34">
        <v>10.199999999999999</v>
      </c>
      <c r="C122" s="34">
        <v>80</v>
      </c>
      <c r="D122" s="34">
        <v>58.576999999999998</v>
      </c>
      <c r="E122" s="9">
        <f t="shared" si="5"/>
        <v>58.496985530845045</v>
      </c>
      <c r="F122" s="8">
        <f t="shared" si="6"/>
        <v>1</v>
      </c>
      <c r="G122" s="11">
        <f t="shared" si="7"/>
        <v>6.4023152741489826E-3</v>
      </c>
    </row>
    <row r="123" spans="2:7" x14ac:dyDescent="0.25">
      <c r="B123" s="34">
        <v>10.3</v>
      </c>
      <c r="C123" s="34">
        <v>80</v>
      </c>
      <c r="D123" s="34">
        <v>58.59</v>
      </c>
      <c r="E123" s="9">
        <f t="shared" si="5"/>
        <v>58.511296657098782</v>
      </c>
      <c r="F123" s="8">
        <f t="shared" si="6"/>
        <v>1</v>
      </c>
      <c r="G123" s="11">
        <f t="shared" si="7"/>
        <v>6.1942161838271998E-3</v>
      </c>
    </row>
    <row r="124" spans="2:7" x14ac:dyDescent="0.25">
      <c r="B124" s="34">
        <v>10.4</v>
      </c>
      <c r="C124" s="34">
        <v>80</v>
      </c>
      <c r="D124" s="34">
        <v>58.603999999999999</v>
      </c>
      <c r="E124" s="9">
        <f t="shared" si="5"/>
        <v>58.525075833643982</v>
      </c>
      <c r="F124" s="8">
        <f t="shared" si="6"/>
        <v>1</v>
      </c>
      <c r="G124" s="11">
        <f t="shared" si="7"/>
        <v>6.2290240349923438E-3</v>
      </c>
    </row>
    <row r="125" spans="2:7" x14ac:dyDescent="0.25">
      <c r="B125" s="34">
        <v>10.5</v>
      </c>
      <c r="C125" s="34">
        <v>80</v>
      </c>
      <c r="D125" s="34">
        <v>58.616</v>
      </c>
      <c r="E125" s="9">
        <f t="shared" si="5"/>
        <v>58.538342833242574</v>
      </c>
      <c r="F125" s="8">
        <f t="shared" si="6"/>
        <v>1</v>
      </c>
      <c r="G125" s="11">
        <f t="shared" si="7"/>
        <v>6.0306355487906626E-3</v>
      </c>
    </row>
    <row r="126" spans="2:7" x14ac:dyDescent="0.25">
      <c r="B126" s="34">
        <v>10.6</v>
      </c>
      <c r="C126" s="34">
        <v>80</v>
      </c>
      <c r="D126" s="34">
        <v>58.628</v>
      </c>
      <c r="E126" s="9">
        <f t="shared" si="5"/>
        <v>58.551116693695818</v>
      </c>
      <c r="F126" s="8">
        <f t="shared" si="6"/>
        <v>1</v>
      </c>
      <c r="G126" s="11">
        <f t="shared" si="7"/>
        <v>5.9110427882627485E-3</v>
      </c>
    </row>
    <row r="127" spans="2:7" x14ac:dyDescent="0.25">
      <c r="B127" s="34">
        <v>10.7</v>
      </c>
      <c r="C127" s="34">
        <v>80</v>
      </c>
      <c r="D127" s="34">
        <v>58.64</v>
      </c>
      <c r="E127" s="9">
        <f t="shared" si="5"/>
        <v>58.56341574516307</v>
      </c>
      <c r="F127" s="8">
        <f t="shared" si="6"/>
        <v>1</v>
      </c>
      <c r="G127" s="11">
        <f t="shared" si="7"/>
        <v>5.8651480889279359E-3</v>
      </c>
    </row>
    <row r="128" spans="2:7" x14ac:dyDescent="0.25">
      <c r="B128" s="34">
        <v>10.8</v>
      </c>
      <c r="C128" s="34">
        <v>80</v>
      </c>
      <c r="D128" s="34">
        <v>58.651000000000003</v>
      </c>
      <c r="E128" s="9">
        <f t="shared" si="5"/>
        <v>58.575257636465054</v>
      </c>
      <c r="F128" s="8">
        <f t="shared" si="6"/>
        <v>1</v>
      </c>
      <c r="G128" s="11">
        <f t="shared" ref="G128:G159" si="8">(D128-E128)^2</f>
        <v>5.7369056338604741E-3</v>
      </c>
    </row>
    <row r="129" spans="2:7" x14ac:dyDescent="0.25">
      <c r="B129" s="34">
        <v>10.9</v>
      </c>
      <c r="C129" s="34">
        <v>80</v>
      </c>
      <c r="D129" s="34">
        <v>58.661999999999999</v>
      </c>
      <c r="E129" s="9">
        <f t="shared" si="5"/>
        <v>58.586659360409492</v>
      </c>
      <c r="F129" s="8">
        <f t="shared" si="6"/>
        <v>1</v>
      </c>
      <c r="G129" s="11">
        <f t="shared" si="8"/>
        <v>5.6762119739067326E-3</v>
      </c>
    </row>
    <row r="130" spans="2:7" x14ac:dyDescent="0.25">
      <c r="B130" s="34">
        <v>11</v>
      </c>
      <c r="C130" s="34">
        <v>80</v>
      </c>
      <c r="D130" s="34">
        <v>58.671999999999997</v>
      </c>
      <c r="E130" s="9">
        <f t="shared" si="5"/>
        <v>58.597637278175327</v>
      </c>
      <c r="F130" s="8">
        <f t="shared" si="6"/>
        <v>1</v>
      </c>
      <c r="G130" s="11">
        <f t="shared" si="8"/>
        <v>5.5298143971732631E-3</v>
      </c>
    </row>
    <row r="131" spans="2:7" x14ac:dyDescent="0.25">
      <c r="B131" s="34">
        <v>11.1</v>
      </c>
      <c r="C131" s="34">
        <v>80</v>
      </c>
      <c r="D131" s="34">
        <v>58.682000000000002</v>
      </c>
      <c r="E131" s="9">
        <f t="shared" si="5"/>
        <v>58.608207142790597</v>
      </c>
      <c r="F131" s="8">
        <f t="shared" si="6"/>
        <v>1</v>
      </c>
      <c r="G131" s="11">
        <f t="shared" si="8"/>
        <v>5.4453857751276162E-3</v>
      </c>
    </row>
    <row r="132" spans="2:7" x14ac:dyDescent="0.25">
      <c r="B132" s="34">
        <v>11.2</v>
      </c>
      <c r="C132" s="34">
        <v>80</v>
      </c>
      <c r="D132" s="34">
        <v>58.691000000000003</v>
      </c>
      <c r="E132" s="9">
        <f t="shared" si="5"/>
        <v>58.618384121737641</v>
      </c>
      <c r="F132" s="8">
        <f t="shared" si="6"/>
        <v>1</v>
      </c>
      <c r="G132" s="11">
        <f t="shared" si="8"/>
        <v>5.2730657758140878E-3</v>
      </c>
    </row>
    <row r="133" spans="2:7" x14ac:dyDescent="0.25">
      <c r="B133" s="34">
        <v>11.3</v>
      </c>
      <c r="C133" s="34">
        <v>80</v>
      </c>
      <c r="D133" s="34">
        <v>58.7</v>
      </c>
      <c r="E133" s="9">
        <f t="shared" si="5"/>
        <v>58.628182818717995</v>
      </c>
      <c r="F133" s="8">
        <f t="shared" si="6"/>
        <v>1</v>
      </c>
      <c r="G133" s="11">
        <f t="shared" si="8"/>
        <v>5.1577075272927174E-3</v>
      </c>
    </row>
    <row r="134" spans="2:7" x14ac:dyDescent="0.25">
      <c r="B134" s="34">
        <v>11.4</v>
      </c>
      <c r="C134" s="34">
        <v>80</v>
      </c>
      <c r="D134" s="34">
        <v>58.709000000000003</v>
      </c>
      <c r="E134" s="9">
        <f t="shared" si="5"/>
        <v>58.63761729460839</v>
      </c>
      <c r="F134" s="8">
        <f t="shared" si="6"/>
        <v>1</v>
      </c>
      <c r="G134" s="11">
        <f t="shared" si="8"/>
        <v>5.0954906290258725E-3</v>
      </c>
    </row>
    <row r="135" spans="2:7" x14ac:dyDescent="0.25">
      <c r="B135" s="34">
        <v>11.5</v>
      </c>
      <c r="C135" s="34">
        <v>80</v>
      </c>
      <c r="D135" s="34">
        <v>58.716999999999999</v>
      </c>
      <c r="E135" s="9">
        <f t="shared" si="5"/>
        <v>58.646701087637688</v>
      </c>
      <c r="F135" s="8">
        <f t="shared" si="6"/>
        <v>1</v>
      </c>
      <c r="G135" s="11">
        <f t="shared" si="8"/>
        <v>4.9419370793239142E-3</v>
      </c>
    </row>
    <row r="136" spans="2:7" x14ac:dyDescent="0.25">
      <c r="B136" s="34">
        <v>11.6</v>
      </c>
      <c r="C136" s="34">
        <v>80</v>
      </c>
      <c r="D136" s="34">
        <v>58.725000000000001</v>
      </c>
      <c r="E136" s="9">
        <f t="shared" si="5"/>
        <v>58.655447232813934</v>
      </c>
      <c r="F136" s="8">
        <f t="shared" si="6"/>
        <v>1</v>
      </c>
      <c r="G136" s="11">
        <f t="shared" si="8"/>
        <v>4.8375874232392943E-3</v>
      </c>
    </row>
    <row r="137" spans="2:7" x14ac:dyDescent="0.25">
      <c r="B137" s="34">
        <v>11.7</v>
      </c>
      <c r="C137" s="34">
        <v>80</v>
      </c>
      <c r="D137" s="34">
        <v>58.731999999999999</v>
      </c>
      <c r="E137" s="9">
        <f t="shared" si="5"/>
        <v>58.663868280629224</v>
      </c>
      <c r="F137" s="8">
        <f t="shared" si="6"/>
        <v>1</v>
      </c>
      <c r="G137" s="11">
        <f t="shared" si="8"/>
        <v>4.6419311844181129E-3</v>
      </c>
    </row>
    <row r="138" spans="2:7" x14ac:dyDescent="0.25">
      <c r="B138" s="34">
        <v>11.8</v>
      </c>
      <c r="C138" s="34">
        <v>80</v>
      </c>
      <c r="D138" s="34">
        <v>58.738999999999997</v>
      </c>
      <c r="E138" s="9">
        <f t="shared" si="5"/>
        <v>58.671976315069365</v>
      </c>
      <c r="F138" s="8">
        <f t="shared" si="6"/>
        <v>1</v>
      </c>
      <c r="G138" s="11">
        <f t="shared" si="8"/>
        <v>4.4921743416806333E-3</v>
      </c>
    </row>
    <row r="139" spans="2:7" x14ac:dyDescent="0.25">
      <c r="B139" s="34">
        <v>11.9</v>
      </c>
      <c r="C139" s="34">
        <v>80</v>
      </c>
      <c r="D139" s="34">
        <v>58.746000000000002</v>
      </c>
      <c r="E139" s="9">
        <f t="shared" si="5"/>
        <v>58.679782970954051</v>
      </c>
      <c r="F139" s="8">
        <f t="shared" si="6"/>
        <v>1</v>
      </c>
      <c r="G139" s="11">
        <f t="shared" si="8"/>
        <v>4.3846949356723701E-3</v>
      </c>
    </row>
    <row r="140" spans="2:7" x14ac:dyDescent="0.25">
      <c r="B140" s="34">
        <v>12</v>
      </c>
      <c r="C140" s="34">
        <v>80</v>
      </c>
      <c r="D140" s="34">
        <v>58.753</v>
      </c>
      <c r="E140" s="9">
        <f t="shared" si="5"/>
        <v>58.687299450632551</v>
      </c>
      <c r="F140" s="8">
        <f t="shared" si="6"/>
        <v>1</v>
      </c>
      <c r="G140" s="11">
        <f t="shared" si="8"/>
        <v>4.3165621871845972E-3</v>
      </c>
    </row>
    <row r="141" spans="2:7" x14ac:dyDescent="0.25">
      <c r="B141" s="34">
        <v>12.1</v>
      </c>
      <c r="C141" s="34">
        <v>80</v>
      </c>
      <c r="D141" s="34">
        <v>58.759</v>
      </c>
      <c r="E141" s="9">
        <f t="shared" si="5"/>
        <v>58.694536540058792</v>
      </c>
      <c r="F141" s="8">
        <f t="shared" si="6"/>
        <v>1</v>
      </c>
      <c r="G141" s="11">
        <f t="shared" si="8"/>
        <v>4.1555376675918073E-3</v>
      </c>
    </row>
    <row r="142" spans="2:7" x14ac:dyDescent="0.25">
      <c r="B142" s="34">
        <v>12.2</v>
      </c>
      <c r="C142" s="34">
        <v>80</v>
      </c>
      <c r="D142" s="34">
        <v>58.765000000000001</v>
      </c>
      <c r="E142" s="9">
        <f t="shared" si="5"/>
        <v>58.701504624268892</v>
      </c>
      <c r="F142" s="8">
        <f t="shared" si="6"/>
        <v>1</v>
      </c>
      <c r="G142" s="11">
        <f t="shared" si="8"/>
        <v>4.0316627392345894E-3</v>
      </c>
    </row>
    <row r="143" spans="2:7" x14ac:dyDescent="0.25">
      <c r="B143" s="34">
        <v>12.3</v>
      </c>
      <c r="C143" s="34">
        <v>80</v>
      </c>
      <c r="D143" s="34">
        <v>58.771000000000001</v>
      </c>
      <c r="E143" s="9">
        <f t="shared" si="5"/>
        <v>58.70821370228348</v>
      </c>
      <c r="F143" s="8">
        <f t="shared" si="6"/>
        <v>1</v>
      </c>
      <c r="G143" s="11">
        <f t="shared" si="8"/>
        <v>3.9421191809475824E-3</v>
      </c>
    </row>
    <row r="144" spans="2:7" x14ac:dyDescent="0.25">
      <c r="B144" s="34">
        <v>12.4</v>
      </c>
      <c r="C144" s="34">
        <v>80</v>
      </c>
      <c r="D144" s="34">
        <v>58.777000000000001</v>
      </c>
      <c r="E144" s="9">
        <f t="shared" si="5"/>
        <v>58.714673401455954</v>
      </c>
      <c r="F144" s="8">
        <f t="shared" si="6"/>
        <v>1</v>
      </c>
      <c r="G144" s="11">
        <f t="shared" si="8"/>
        <v>3.884604886070786E-3</v>
      </c>
    </row>
    <row r="145" spans="2:7" x14ac:dyDescent="0.25">
      <c r="B145" s="34">
        <v>12.5</v>
      </c>
      <c r="C145" s="34">
        <v>80</v>
      </c>
      <c r="D145" s="34">
        <v>58.781999999999996</v>
      </c>
      <c r="E145" s="9">
        <f t="shared" si="5"/>
        <v>58.720892991287542</v>
      </c>
      <c r="F145" s="8">
        <f t="shared" si="6"/>
        <v>1</v>
      </c>
      <c r="G145" s="11">
        <f t="shared" si="8"/>
        <v>3.7340665137839974E-3</v>
      </c>
    </row>
    <row r="146" spans="2:7" x14ac:dyDescent="0.25">
      <c r="B146" s="34">
        <v>12.6</v>
      </c>
      <c r="C146" s="34">
        <v>80</v>
      </c>
      <c r="D146" s="34">
        <v>58.786999999999999</v>
      </c>
      <c r="E146" s="9">
        <f t="shared" si="5"/>
        <v>58.726881396728793</v>
      </c>
      <c r="F146" s="8">
        <f t="shared" si="6"/>
        <v>1</v>
      </c>
      <c r="G146" s="11">
        <f t="shared" si="8"/>
        <v>3.6142464592807135E-3</v>
      </c>
    </row>
    <row r="147" spans="2:7" x14ac:dyDescent="0.25">
      <c r="B147" s="34">
        <v>12.7</v>
      </c>
      <c r="C147" s="34">
        <v>80</v>
      </c>
      <c r="D147" s="34">
        <v>58.792000000000002</v>
      </c>
      <c r="E147" s="9">
        <f t="shared" si="5"/>
        <v>58.732647210986599</v>
      </c>
      <c r="F147" s="8">
        <f t="shared" si="6"/>
        <v>1</v>
      </c>
      <c r="G147" s="11">
        <f t="shared" si="8"/>
        <v>3.5227535636694943E-3</v>
      </c>
    </row>
    <row r="148" spans="2:7" x14ac:dyDescent="0.25">
      <c r="B148" s="34">
        <v>12.8</v>
      </c>
      <c r="C148" s="34">
        <v>80</v>
      </c>
      <c r="D148" s="34">
        <v>58.795999999999999</v>
      </c>
      <c r="E148" s="9">
        <f t="shared" ref="E148:E189" si="9">$E$10*$E$16*(1-EXP(-(B148-($E$12+$H$16))/$E$11))*F148+$D$20</f>
        <v>58.738198707855304</v>
      </c>
      <c r="F148" s="8">
        <f t="shared" ref="F148:F189" si="10">IFERROR(IF(B148&lt;$E$12+$H$16,0,1),"")</f>
        <v>1</v>
      </c>
      <c r="G148" s="11">
        <f t="shared" si="8"/>
        <v>3.3409893735964419E-3</v>
      </c>
    </row>
    <row r="149" spans="2:7" x14ac:dyDescent="0.25">
      <c r="B149" s="34">
        <v>12.9</v>
      </c>
      <c r="C149" s="34">
        <v>80</v>
      </c>
      <c r="D149" s="34">
        <v>58.801000000000002</v>
      </c>
      <c r="E149" s="9">
        <f t="shared" si="9"/>
        <v>58.743543853589308</v>
      </c>
      <c r="F149" s="8">
        <f t="shared" si="10"/>
        <v>1</v>
      </c>
      <c r="G149" s="11">
        <f t="shared" si="8"/>
        <v>3.3012087603670501E-3</v>
      </c>
    </row>
    <row r="150" spans="2:7" x14ac:dyDescent="0.25">
      <c r="B150" s="34">
        <v>13</v>
      </c>
      <c r="C150" s="34">
        <v>80</v>
      </c>
      <c r="D150" s="34">
        <v>58.805</v>
      </c>
      <c r="E150" s="9">
        <f t="shared" si="9"/>
        <v>58.748690318334482</v>
      </c>
      <c r="F150" s="8">
        <f t="shared" si="10"/>
        <v>1</v>
      </c>
      <c r="G150" s="11">
        <f t="shared" si="8"/>
        <v>3.170780249271921E-3</v>
      </c>
    </row>
    <row r="151" spans="2:7" x14ac:dyDescent="0.25">
      <c r="B151" s="34">
        <v>13.1</v>
      </c>
      <c r="C151" s="34">
        <v>80</v>
      </c>
      <c r="D151" s="34">
        <v>58.808999999999997</v>
      </c>
      <c r="E151" s="9">
        <f t="shared" si="9"/>
        <v>58.753645487134634</v>
      </c>
      <c r="F151" s="8">
        <f t="shared" si="10"/>
        <v>1</v>
      </c>
      <c r="G151" s="11">
        <f t="shared" si="8"/>
        <v>3.0641220945617329E-3</v>
      </c>
    </row>
    <row r="152" spans="2:7" x14ac:dyDescent="0.25">
      <c r="B152" s="34">
        <v>13.2</v>
      </c>
      <c r="C152" s="34">
        <v>80</v>
      </c>
      <c r="D152" s="34">
        <v>58.813000000000002</v>
      </c>
      <c r="E152" s="9">
        <f t="shared" si="9"/>
        <v>58.7584164705288</v>
      </c>
      <c r="F152" s="8">
        <f t="shared" si="10"/>
        <v>1</v>
      </c>
      <c r="G152" s="11">
        <f t="shared" si="8"/>
        <v>2.979361689533582E-3</v>
      </c>
    </row>
    <row r="153" spans="2:7" x14ac:dyDescent="0.25">
      <c r="B153" s="34">
        <v>13.3</v>
      </c>
      <c r="C153" s="34">
        <v>80</v>
      </c>
      <c r="D153" s="34">
        <v>58.817</v>
      </c>
      <c r="E153" s="9">
        <f t="shared" si="9"/>
        <v>58.763010114754756</v>
      </c>
      <c r="F153" s="8">
        <f t="shared" si="10"/>
        <v>1</v>
      </c>
      <c r="G153" s="11">
        <f t="shared" si="8"/>
        <v>2.9149077087945985E-3</v>
      </c>
    </row>
    <row r="154" spans="2:7" x14ac:dyDescent="0.25">
      <c r="B154" s="34">
        <v>13.4</v>
      </c>
      <c r="C154" s="34">
        <v>80</v>
      </c>
      <c r="D154" s="34">
        <v>58.820999999999998</v>
      </c>
      <c r="E154" s="9">
        <f t="shared" si="9"/>
        <v>58.767433011573161</v>
      </c>
      <c r="F154" s="8">
        <f t="shared" si="10"/>
        <v>1</v>
      </c>
      <c r="G154" s="11">
        <f t="shared" si="8"/>
        <v>2.8694222491209178E-3</v>
      </c>
    </row>
    <row r="155" spans="2:7" x14ac:dyDescent="0.25">
      <c r="B155" s="34">
        <v>13.5</v>
      </c>
      <c r="C155" s="34">
        <v>80</v>
      </c>
      <c r="D155" s="34">
        <v>58.823999999999998</v>
      </c>
      <c r="E155" s="9">
        <f t="shared" si="9"/>
        <v>58.771691507726523</v>
      </c>
      <c r="F155" s="8">
        <f t="shared" si="10"/>
        <v>1</v>
      </c>
      <c r="G155" s="11">
        <f t="shared" si="8"/>
        <v>2.736178363924229E-3</v>
      </c>
    </row>
    <row r="156" spans="2:7" x14ac:dyDescent="0.25">
      <c r="B156" s="34">
        <v>13.6</v>
      </c>
      <c r="C156" s="34">
        <v>80</v>
      </c>
      <c r="D156" s="34">
        <v>58.826999999999998</v>
      </c>
      <c r="E156" s="9">
        <f t="shared" si="9"/>
        <v>58.77579171404669</v>
      </c>
      <c r="F156" s="8">
        <f t="shared" si="10"/>
        <v>1</v>
      </c>
      <c r="G156" s="11">
        <f t="shared" si="8"/>
        <v>2.6222885502757681E-3</v>
      </c>
    </row>
    <row r="157" spans="2:7" x14ac:dyDescent="0.25">
      <c r="B157" s="34">
        <v>13.7</v>
      </c>
      <c r="C157" s="34">
        <v>80</v>
      </c>
      <c r="D157" s="34">
        <v>58.83</v>
      </c>
      <c r="E157" s="9">
        <f t="shared" si="9"/>
        <v>58.779739514223671</v>
      </c>
      <c r="F157" s="8">
        <f t="shared" si="10"/>
        <v>1</v>
      </c>
      <c r="G157" s="11">
        <f t="shared" si="8"/>
        <v>2.5261164304724044E-3</v>
      </c>
    </row>
    <row r="158" spans="2:7" x14ac:dyDescent="0.25">
      <c r="B158" s="34">
        <v>13.8</v>
      </c>
      <c r="C158" s="34">
        <v>80</v>
      </c>
      <c r="D158" s="34">
        <v>58.832999999999998</v>
      </c>
      <c r="E158" s="9">
        <f t="shared" si="9"/>
        <v>58.783540573248615</v>
      </c>
      <c r="F158" s="8">
        <f t="shared" si="10"/>
        <v>1</v>
      </c>
      <c r="G158" s="11">
        <f t="shared" si="8"/>
        <v>2.4462348945754461E-3</v>
      </c>
    </row>
    <row r="159" spans="2:7" x14ac:dyDescent="0.25">
      <c r="B159" s="34">
        <v>13.9</v>
      </c>
      <c r="C159" s="34">
        <v>80</v>
      </c>
      <c r="D159" s="34">
        <v>58.835999999999999</v>
      </c>
      <c r="E159" s="9">
        <f t="shared" si="9"/>
        <v>58.787200345542892</v>
      </c>
      <c r="F159" s="8">
        <f t="shared" si="10"/>
        <v>1</v>
      </c>
      <c r="G159" s="11">
        <f t="shared" si="8"/>
        <v>2.3814062751329555E-3</v>
      </c>
    </row>
    <row r="160" spans="2:7" x14ac:dyDescent="0.25">
      <c r="B160" s="34">
        <v>14</v>
      </c>
      <c r="C160" s="34">
        <v>80</v>
      </c>
      <c r="D160" s="34">
        <v>58.838999999999999</v>
      </c>
      <c r="E160" s="9">
        <f t="shared" si="9"/>
        <v>58.79072408278509</v>
      </c>
      <c r="F160" s="8">
        <f t="shared" si="10"/>
        <v>1</v>
      </c>
      <c r="G160" s="11">
        <f t="shared" ref="G160:G189" si="11">(D160-E160)^2</f>
        <v>2.330564182940724E-3</v>
      </c>
    </row>
    <row r="161" spans="2:7" x14ac:dyDescent="0.25">
      <c r="B161" s="34">
        <v>14.1</v>
      </c>
      <c r="C161" s="34">
        <v>80</v>
      </c>
      <c r="D161" s="34">
        <v>58.841999999999999</v>
      </c>
      <c r="E161" s="9">
        <f t="shared" si="9"/>
        <v>58.794116841447007</v>
      </c>
      <c r="F161" s="8">
        <f t="shared" si="10"/>
        <v>1</v>
      </c>
      <c r="G161" s="11">
        <f t="shared" si="11"/>
        <v>2.2927968730109467E-3</v>
      </c>
    </row>
    <row r="162" spans="2:7" x14ac:dyDescent="0.25">
      <c r="B162" s="34">
        <v>14.2</v>
      </c>
      <c r="C162" s="34">
        <v>80</v>
      </c>
      <c r="D162" s="34">
        <v>58.844000000000001</v>
      </c>
      <c r="E162" s="9">
        <f t="shared" si="9"/>
        <v>58.797383490049562</v>
      </c>
      <c r="F162" s="8">
        <f t="shared" si="10"/>
        <v>1</v>
      </c>
      <c r="G162" s="11">
        <f t="shared" si="11"/>
        <v>2.1730989999594178E-3</v>
      </c>
    </row>
    <row r="163" spans="2:7" x14ac:dyDescent="0.25">
      <c r="B163" s="34">
        <v>14.3</v>
      </c>
      <c r="C163" s="34">
        <v>80</v>
      </c>
      <c r="D163" s="34">
        <v>58.847000000000001</v>
      </c>
      <c r="E163" s="9">
        <f t="shared" si="9"/>
        <v>58.80052871614901</v>
      </c>
      <c r="F163" s="8">
        <f t="shared" si="10"/>
        <v>1</v>
      </c>
      <c r="G163" s="11">
        <f t="shared" si="11"/>
        <v>2.1595802227593846E-3</v>
      </c>
    </row>
    <row r="164" spans="2:7" x14ac:dyDescent="0.25">
      <c r="B164" s="34">
        <v>14.4</v>
      </c>
      <c r="C164" s="34">
        <v>80</v>
      </c>
      <c r="D164" s="34">
        <v>58.848999999999997</v>
      </c>
      <c r="E164" s="9">
        <f t="shared" si="9"/>
        <v>58.803557033063449</v>
      </c>
      <c r="F164" s="8">
        <f t="shared" si="10"/>
        <v>1</v>
      </c>
      <c r="G164" s="11">
        <f t="shared" si="11"/>
        <v>2.065063243996208E-3</v>
      </c>
    </row>
    <row r="165" spans="2:7" x14ac:dyDescent="0.25">
      <c r="B165" s="34">
        <v>14.5</v>
      </c>
      <c r="C165" s="34">
        <v>80</v>
      </c>
      <c r="D165" s="34">
        <v>58.850999999999999</v>
      </c>
      <c r="E165" s="9">
        <f t="shared" si="9"/>
        <v>58.806472786349318</v>
      </c>
      <c r="F165" s="8">
        <f t="shared" si="10"/>
        <v>1</v>
      </c>
      <c r="G165" s="11">
        <f t="shared" si="11"/>
        <v>1.9826727554934434E-3</v>
      </c>
    </row>
    <row r="166" spans="2:7" x14ac:dyDescent="0.25">
      <c r="B166" s="34">
        <v>14.6</v>
      </c>
      <c r="C166" s="34">
        <v>80</v>
      </c>
      <c r="D166" s="34">
        <v>58.853000000000002</v>
      </c>
      <c r="E166" s="9">
        <f t="shared" si="9"/>
        <v>58.809280160037176</v>
      </c>
      <c r="F166" s="8">
        <f t="shared" si="10"/>
        <v>1</v>
      </c>
      <c r="G166" s="11">
        <f t="shared" si="11"/>
        <v>1.9114244063750999E-3</v>
      </c>
    </row>
    <row r="167" spans="2:7" x14ac:dyDescent="0.25">
      <c r="B167" s="34">
        <v>14.7</v>
      </c>
      <c r="C167" s="34">
        <v>80</v>
      </c>
      <c r="D167" s="34">
        <v>58.854999999999997</v>
      </c>
      <c r="E167" s="9">
        <f t="shared" si="9"/>
        <v>58.811983182635629</v>
      </c>
      <c r="F167" s="8">
        <f t="shared" si="10"/>
        <v>1</v>
      </c>
      <c r="G167" s="11">
        <f t="shared" si="11"/>
        <v>1.8504465761593845E-3</v>
      </c>
    </row>
    <row r="168" spans="2:7" x14ac:dyDescent="0.25">
      <c r="B168" s="34">
        <v>14.8</v>
      </c>
      <c r="C168" s="34">
        <v>80</v>
      </c>
      <c r="D168" s="34">
        <v>58.856999999999999</v>
      </c>
      <c r="E168" s="9">
        <f t="shared" si="9"/>
        <v>58.814585732912214</v>
      </c>
      <c r="F168" s="8">
        <f t="shared" si="10"/>
        <v>1</v>
      </c>
      <c r="G168" s="11">
        <f t="shared" si="11"/>
        <v>1.7989700525940142E-3</v>
      </c>
    </row>
    <row r="169" spans="2:7" x14ac:dyDescent="0.25">
      <c r="B169" s="34">
        <v>14.9</v>
      </c>
      <c r="C169" s="34">
        <v>80</v>
      </c>
      <c r="D169" s="34">
        <v>58.859000000000002</v>
      </c>
      <c r="E169" s="9">
        <f t="shared" si="9"/>
        <v>58.817091545459242</v>
      </c>
      <c r="F169" s="8">
        <f t="shared" si="10"/>
        <v>1</v>
      </c>
      <c r="G169" s="11">
        <f t="shared" si="11"/>
        <v>1.7563185619949456E-3</v>
      </c>
    </row>
    <row r="170" spans="2:7" x14ac:dyDescent="0.25">
      <c r="B170" s="34">
        <v>15</v>
      </c>
      <c r="C170" s="34">
        <v>80</v>
      </c>
      <c r="D170" s="34">
        <v>58.860999999999997</v>
      </c>
      <c r="E170" s="9">
        <f t="shared" si="9"/>
        <v>58.819504216052913</v>
      </c>
      <c r="F170" s="8">
        <f t="shared" si="10"/>
        <v>1</v>
      </c>
      <c r="G170" s="11">
        <f t="shared" si="11"/>
        <v>1.721900085383109E-3</v>
      </c>
    </row>
    <row r="171" spans="2:7" x14ac:dyDescent="0.25">
      <c r="B171" s="34">
        <v>15.1</v>
      </c>
      <c r="C171" s="34">
        <v>80</v>
      </c>
      <c r="D171" s="34">
        <v>58.863</v>
      </c>
      <c r="E171" s="9">
        <f t="shared" si="9"/>
        <v>58.821827206813118</v>
      </c>
      <c r="F171" s="8">
        <f t="shared" si="10"/>
        <v>1</v>
      </c>
      <c r="G171" s="11">
        <f t="shared" si="11"/>
        <v>1.6951988988096788E-3</v>
      </c>
    </row>
    <row r="172" spans="2:7" x14ac:dyDescent="0.25">
      <c r="B172" s="34">
        <v>15.2</v>
      </c>
      <c r="C172" s="34">
        <v>80</v>
      </c>
      <c r="D172" s="34">
        <v>58.863999999999997</v>
      </c>
      <c r="E172" s="9">
        <f t="shared" si="9"/>
        <v>58.824063851171516</v>
      </c>
      <c r="F172" s="8">
        <f t="shared" si="10"/>
        <v>1</v>
      </c>
      <c r="G172" s="11">
        <f t="shared" si="11"/>
        <v>1.5948959832505897E-3</v>
      </c>
    </row>
    <row r="173" spans="2:7" x14ac:dyDescent="0.25">
      <c r="B173" s="34">
        <v>15.3</v>
      </c>
      <c r="C173" s="34">
        <v>80</v>
      </c>
      <c r="D173" s="34">
        <v>58.866</v>
      </c>
      <c r="E173" s="9">
        <f t="shared" si="9"/>
        <v>58.826217358654908</v>
      </c>
      <c r="F173" s="8">
        <f t="shared" si="10"/>
        <v>1</v>
      </c>
      <c r="G173" s="11">
        <f t="shared" si="11"/>
        <v>1.5826585523921806E-3</v>
      </c>
    </row>
    <row r="174" spans="2:7" x14ac:dyDescent="0.25">
      <c r="B174" s="34">
        <v>15.4</v>
      </c>
      <c r="C174" s="34">
        <v>80</v>
      </c>
      <c r="D174" s="34">
        <v>58.866999999999997</v>
      </c>
      <c r="E174" s="9">
        <f t="shared" si="9"/>
        <v>58.828290819490832</v>
      </c>
      <c r="F174" s="8">
        <f t="shared" si="10"/>
        <v>1</v>
      </c>
      <c r="G174" s="11">
        <f t="shared" si="11"/>
        <v>1.4984006556911752E-3</v>
      </c>
    </row>
    <row r="175" spans="2:7" x14ac:dyDescent="0.25">
      <c r="B175" s="34">
        <v>15.5</v>
      </c>
      <c r="C175" s="34">
        <v>80</v>
      </c>
      <c r="D175" s="34">
        <v>58.869</v>
      </c>
      <c r="E175" s="9">
        <f t="shared" si="9"/>
        <v>58.830287209041956</v>
      </c>
      <c r="F175" s="8">
        <f t="shared" si="10"/>
        <v>1</v>
      </c>
      <c r="G175" s="11">
        <f t="shared" si="11"/>
        <v>1.4986801837612329E-3</v>
      </c>
    </row>
    <row r="176" spans="2:7" x14ac:dyDescent="0.25">
      <c r="B176" s="34">
        <v>15.6</v>
      </c>
      <c r="C176" s="34">
        <v>80</v>
      </c>
      <c r="D176" s="34">
        <v>58.87</v>
      </c>
      <c r="E176" s="9">
        <f t="shared" si="9"/>
        <v>58.83220939207564</v>
      </c>
      <c r="F176" s="8">
        <f t="shared" si="10"/>
        <v>1</v>
      </c>
      <c r="G176" s="11">
        <f t="shared" si="11"/>
        <v>1.428130047292496E-3</v>
      </c>
    </row>
    <row r="177" spans="2:7" x14ac:dyDescent="0.25">
      <c r="B177" s="34">
        <v>15.7</v>
      </c>
      <c r="C177" s="34">
        <v>80</v>
      </c>
      <c r="D177" s="34">
        <v>58.871000000000002</v>
      </c>
      <c r="E177" s="9">
        <f t="shared" si="9"/>
        <v>58.834060126874832</v>
      </c>
      <c r="F177" s="8">
        <f t="shared" si="10"/>
        <v>1</v>
      </c>
      <c r="G177" s="11">
        <f t="shared" si="11"/>
        <v>1.3645542265037058E-3</v>
      </c>
    </row>
    <row r="178" spans="2:7" x14ac:dyDescent="0.25">
      <c r="B178" s="34">
        <v>15.8</v>
      </c>
      <c r="C178" s="34">
        <v>80</v>
      </c>
      <c r="D178" s="34">
        <v>58.872999999999998</v>
      </c>
      <c r="E178" s="9">
        <f t="shared" si="9"/>
        <v>58.835842069196083</v>
      </c>
      <c r="F178" s="8">
        <f t="shared" si="10"/>
        <v>1</v>
      </c>
      <c r="G178" s="11">
        <f t="shared" si="11"/>
        <v>1.3807118216284978E-3</v>
      </c>
    </row>
    <row r="179" spans="2:7" x14ac:dyDescent="0.25">
      <c r="B179" s="34">
        <v>15.9</v>
      </c>
      <c r="C179" s="34">
        <v>80</v>
      </c>
      <c r="D179" s="34">
        <v>58.874000000000002</v>
      </c>
      <c r="E179" s="9">
        <f t="shared" si="9"/>
        <v>58.837557776080544</v>
      </c>
      <c r="F179" s="8">
        <f t="shared" si="10"/>
        <v>1</v>
      </c>
      <c r="G179" s="11">
        <f t="shared" si="11"/>
        <v>1.3280356841959293E-3</v>
      </c>
    </row>
    <row r="180" spans="2:7" x14ac:dyDescent="0.25">
      <c r="B180" s="34">
        <v>16</v>
      </c>
      <c r="C180" s="34">
        <v>80</v>
      </c>
      <c r="D180" s="34">
        <v>58.875</v>
      </c>
      <c r="E180" s="9">
        <f t="shared" si="9"/>
        <v>58.83920970952321</v>
      </c>
      <c r="F180" s="8">
        <f t="shared" si="10"/>
        <v>1</v>
      </c>
      <c r="G180" s="11">
        <f t="shared" si="11"/>
        <v>1.2809448924129851E-3</v>
      </c>
    </row>
    <row r="181" spans="2:7" x14ac:dyDescent="0.25">
      <c r="B181" s="34">
        <v>16.100000000000001</v>
      </c>
      <c r="C181" s="34">
        <v>80</v>
      </c>
      <c r="D181" s="34">
        <v>58.875999999999998</v>
      </c>
      <c r="E181" s="9">
        <f t="shared" si="9"/>
        <v>58.840800240005848</v>
      </c>
      <c r="F181" s="8">
        <f t="shared" si="10"/>
        <v>1</v>
      </c>
      <c r="G181" s="11">
        <f t="shared" si="11"/>
        <v>1.2390231036457499E-3</v>
      </c>
    </row>
    <row r="182" spans="2:7" x14ac:dyDescent="0.25">
      <c r="B182" s="34">
        <v>16.2</v>
      </c>
      <c r="C182" s="34">
        <v>80</v>
      </c>
      <c r="D182" s="34">
        <v>58.877000000000002</v>
      </c>
      <c r="E182" s="9">
        <f t="shared" si="9"/>
        <v>58.842331649898561</v>
      </c>
      <c r="F182" s="8">
        <f t="shared" si="10"/>
        <v>1</v>
      </c>
      <c r="G182" s="11">
        <f t="shared" si="11"/>
        <v>1.2018944987560907E-3</v>
      </c>
    </row>
    <row r="183" spans="2:7" x14ac:dyDescent="0.25">
      <c r="B183" s="34">
        <v>16.3</v>
      </c>
      <c r="C183" s="34">
        <v>80</v>
      </c>
      <c r="D183" s="34">
        <v>58.878</v>
      </c>
      <c r="E183" s="9">
        <f t="shared" si="9"/>
        <v>58.843806136734926</v>
      </c>
      <c r="F183" s="8">
        <f t="shared" si="10"/>
        <v>1</v>
      </c>
      <c r="G183" s="11">
        <f t="shared" si="11"/>
        <v>1.1692202849905625E-3</v>
      </c>
    </row>
    <row r="184" spans="2:7" x14ac:dyDescent="0.25">
      <c r="B184" s="34">
        <v>16.399999999999999</v>
      </c>
      <c r="C184" s="34">
        <v>80</v>
      </c>
      <c r="D184" s="34">
        <v>58.878999999999998</v>
      </c>
      <c r="E184" s="9">
        <f t="shared" si="9"/>
        <v>58.845225816365414</v>
      </c>
      <c r="F184" s="8">
        <f t="shared" si="10"/>
        <v>1</v>
      </c>
      <c r="G184" s="11">
        <f t="shared" si="11"/>
        <v>1.1406954801826137E-3</v>
      </c>
    </row>
    <row r="185" spans="2:7" x14ac:dyDescent="0.25">
      <c r="B185" s="34">
        <v>16.5</v>
      </c>
      <c r="C185" s="34">
        <v>80</v>
      </c>
      <c r="D185" s="34">
        <v>58.88</v>
      </c>
      <c r="E185" s="9">
        <f t="shared" si="9"/>
        <v>58.846592725993588</v>
      </c>
      <c r="F185" s="8">
        <f t="shared" si="10"/>
        <v>1</v>
      </c>
      <c r="G185" s="11">
        <f t="shared" si="11"/>
        <v>1.1160459565396519E-3</v>
      </c>
    </row>
    <row r="186" spans="2:7" x14ac:dyDescent="0.25">
      <c r="B186" s="34">
        <v>16.600000000000001</v>
      </c>
      <c r="C186" s="34">
        <v>80</v>
      </c>
      <c r="D186" s="34">
        <v>58.881</v>
      </c>
      <c r="E186" s="9">
        <f t="shared" si="9"/>
        <v>58.847908827099396</v>
      </c>
      <c r="F186" s="8">
        <f t="shared" si="10"/>
        <v>1</v>
      </c>
      <c r="G186" s="11">
        <f t="shared" si="11"/>
        <v>1.0950257239377152E-3</v>
      </c>
    </row>
    <row r="187" spans="2:7" x14ac:dyDescent="0.25">
      <c r="B187" s="34">
        <v>16.7</v>
      </c>
      <c r="C187" s="34">
        <v>80</v>
      </c>
      <c r="D187" s="34">
        <v>58.881999999999998</v>
      </c>
      <c r="E187" s="9">
        <f t="shared" si="9"/>
        <v>58.849176008253885</v>
      </c>
      <c r="F187" s="8">
        <f t="shared" si="10"/>
        <v>1</v>
      </c>
      <c r="G187" s="11">
        <f t="shared" si="11"/>
        <v>1.0774144341489126E-3</v>
      </c>
    </row>
    <row r="188" spans="2:7" x14ac:dyDescent="0.25">
      <c r="B188" s="34">
        <v>16.8</v>
      </c>
      <c r="C188" s="34">
        <v>80</v>
      </c>
      <c r="D188" s="34">
        <v>58.883000000000003</v>
      </c>
      <c r="E188" s="9">
        <f t="shared" si="9"/>
        <v>58.850396087829232</v>
      </c>
      <c r="F188" s="8">
        <f t="shared" si="10"/>
        <v>1</v>
      </c>
      <c r="G188" s="11">
        <f t="shared" si="11"/>
        <v>1.0630150888393398E-3</v>
      </c>
    </row>
    <row r="189" spans="2:7" x14ac:dyDescent="0.25">
      <c r="B189" s="34">
        <v>16.899999999999999</v>
      </c>
      <c r="C189" s="34">
        <v>80</v>
      </c>
      <c r="D189" s="34">
        <v>58.883000000000003</v>
      </c>
      <c r="E189" s="9">
        <f t="shared" si="9"/>
        <v>58.851570816608074</v>
      </c>
      <c r="F189" s="8">
        <f t="shared" si="10"/>
        <v>1</v>
      </c>
      <c r="G189" s="11">
        <f t="shared" si="11"/>
        <v>9.8779356868347189E-4</v>
      </c>
    </row>
  </sheetData>
  <mergeCells count="1">
    <mergeCell ref="B18:D18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BEBE-9EED-4F9E-AF8A-6A37AD817C74}">
  <dimension ref="B2:E13"/>
  <sheetViews>
    <sheetView workbookViewId="0">
      <selection activeCell="C11" sqref="C11"/>
    </sheetView>
  </sheetViews>
  <sheetFormatPr baseColWidth="10" defaultRowHeight="15" x14ac:dyDescent="0.25"/>
  <cols>
    <col min="1" max="1" width="5.7109375" style="2" customWidth="1"/>
    <col min="2" max="16384" width="11.42578125" style="2"/>
  </cols>
  <sheetData>
    <row r="2" spans="2:5" ht="20.25" thickBot="1" x14ac:dyDescent="0.35">
      <c r="B2" s="1" t="s">
        <v>53</v>
      </c>
      <c r="C2" s="1"/>
      <c r="D2" s="1"/>
      <c r="E2" s="1"/>
    </row>
    <row r="3" spans="2:5" ht="15.75" thickTop="1" x14ac:dyDescent="0.25"/>
    <row r="4" spans="2:5" ht="18" thickBot="1" x14ac:dyDescent="0.35">
      <c r="B4" s="3" t="s">
        <v>54</v>
      </c>
      <c r="C4" s="3"/>
    </row>
    <row r="5" spans="2:5" ht="15.75" thickTop="1" x14ac:dyDescent="0.25"/>
    <row r="6" spans="2:5" x14ac:dyDescent="0.25">
      <c r="B6" s="2" t="s">
        <v>65</v>
      </c>
    </row>
    <row r="8" spans="2:5" ht="18" thickBot="1" x14ac:dyDescent="0.35">
      <c r="B8" s="3" t="s">
        <v>56</v>
      </c>
      <c r="C8" s="3"/>
    </row>
    <row r="9" spans="2:5" ht="15.75" thickTop="1" x14ac:dyDescent="0.25"/>
    <row r="10" spans="2:5" x14ac:dyDescent="0.25">
      <c r="B10" s="2" t="s">
        <v>58</v>
      </c>
    </row>
    <row r="11" spans="2:5" x14ac:dyDescent="0.25">
      <c r="B11" s="30" t="s">
        <v>57</v>
      </c>
    </row>
    <row r="13" spans="2:5" x14ac:dyDescent="0.25">
      <c r="B13" s="2" t="s">
        <v>69</v>
      </c>
    </row>
  </sheetData>
  <hyperlinks>
    <hyperlink ref="B11" r:id="rId1" xr:uid="{80B7CA61-EEEA-4582-B688-90895020C9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Instrucciones</vt:lpstr>
      <vt:lpstr>Prueba escalón</vt:lpstr>
      <vt:lpstr>Met.1</vt:lpstr>
      <vt:lpstr>Met.2</vt:lpstr>
      <vt:lpstr>Met.3-Opt.</vt:lpstr>
      <vt:lpstr>Datos vs Modelo</vt:lpstr>
      <vt:lpstr>Referencias</vt:lpstr>
      <vt:lpstr>Met.1!Área_de_impresión</vt:lpstr>
      <vt:lpstr>Met.2!Área_de_impresión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Josmell Córdova Claros</dc:creator>
  <cp:lastModifiedBy>Josmell Córdova Claros</cp:lastModifiedBy>
  <dcterms:created xsi:type="dcterms:W3CDTF">2022-10-05T13:45:43Z</dcterms:created>
  <dcterms:modified xsi:type="dcterms:W3CDTF">2022-10-13T05:12:10Z</dcterms:modified>
</cp:coreProperties>
</file>