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metr\_data\rover-6w_00\exomy\ExoMy Release v1.0.2\BoM\"/>
    </mc:Choice>
  </mc:AlternateContent>
  <xr:revisionPtr revIDLastSave="0" documentId="13_ncr:1_{5D6274BA-0BEA-4D1D-B835-1BE607E8A0A8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PI_ExoMy_All_Parts_BoM" sheetId="1" r:id="rId1"/>
  </sheets>
  <definedNames>
    <definedName name="_xlnm._FilterDatabase" localSheetId="0" hidden="1">PI_ExoMy_All_Parts_BoM!$A$2:$I$66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8" i="1" l="1"/>
  <c r="H65" i="1"/>
  <c r="K8" i="1"/>
  <c r="K12" i="1"/>
  <c r="K16" i="1"/>
  <c r="K17" i="1"/>
  <c r="K21" i="1"/>
  <c r="K22" i="1"/>
  <c r="K23" i="1"/>
  <c r="K25" i="1"/>
  <c r="K26" i="1"/>
  <c r="K27" i="1"/>
  <c r="K40" i="1"/>
  <c r="K42" i="1"/>
  <c r="K46" i="1"/>
  <c r="K47" i="1"/>
  <c r="K48" i="1"/>
  <c r="K49" i="1"/>
  <c r="K50" i="1"/>
  <c r="K51" i="1"/>
  <c r="K52" i="1"/>
  <c r="K53" i="1"/>
  <c r="K54" i="1"/>
  <c r="K55" i="1"/>
  <c r="K59" i="1"/>
  <c r="K60" i="1"/>
  <c r="K61" i="1"/>
  <c r="K62" i="1"/>
  <c r="K63" i="1"/>
  <c r="K64" i="1"/>
  <c r="K65" i="1"/>
  <c r="K66" i="1"/>
  <c r="J18" i="1"/>
  <c r="J19" i="1"/>
  <c r="J20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G16" i="1" l="1"/>
  <c r="G68" i="1" s="1"/>
  <c r="G22" i="1"/>
  <c r="G21" i="1"/>
  <c r="G23" i="1"/>
  <c r="G42" i="1"/>
  <c r="G61" i="1"/>
  <c r="G17" i="1"/>
  <c r="G65" i="1"/>
  <c r="G64" i="1"/>
  <c r="G62" i="1"/>
</calcChain>
</file>

<file path=xl/sharedStrings.xml><?xml version="1.0" encoding="utf-8"?>
<sst xmlns="http://schemas.openxmlformats.org/spreadsheetml/2006/main" count="232" uniqueCount="148">
  <si>
    <t>Bill of Materials</t>
  </si>
  <si>
    <t>ITEM NO.</t>
  </si>
  <si>
    <t>PART NUMBER</t>
  </si>
  <si>
    <t>CONFIG NAME</t>
  </si>
  <si>
    <t>P01_Chassis</t>
  </si>
  <si>
    <t>Two Color Print</t>
  </si>
  <si>
    <t>P02_Drill</t>
  </si>
  <si>
    <t>Default</t>
  </si>
  <si>
    <t>P03_Bogie_Bearing</t>
  </si>
  <si>
    <t>P15_DCDC_Holddown</t>
  </si>
  <si>
    <t>P04_Battery_Holddown</t>
  </si>
  <si>
    <t>Parallax-Servo</t>
  </si>
  <si>
    <t>Steering Modded</t>
  </si>
  <si>
    <t>Parallax-Servo-Horn</t>
  </si>
  <si>
    <t>Parallax-Servo-Screw</t>
  </si>
  <si>
    <t>P28_Wheel_Bracket_Split</t>
  </si>
  <si>
    <t>Left Wiring</t>
  </si>
  <si>
    <t>Continuous</t>
  </si>
  <si>
    <t>P29_Wheel_Bracket_Fixing_Plate</t>
  </si>
  <si>
    <t>P30_Wheel</t>
  </si>
  <si>
    <t>P32_Wheel_Fixing_Plate_U_Shape</t>
  </si>
  <si>
    <t>Button Head M4x10</t>
  </si>
  <si>
    <t>SCB3_8</t>
  </si>
  <si>
    <t>Socket Head M3x8</t>
  </si>
  <si>
    <t>Right Wiring</t>
  </si>
  <si>
    <t>P19_Bogie</t>
  </si>
  <si>
    <t>P17_Bogie_Cable_Cover</t>
  </si>
  <si>
    <t>Rear Cover</t>
  </si>
  <si>
    <t>Button Head M4x16</t>
  </si>
  <si>
    <t>SFB3_6</t>
  </si>
  <si>
    <t>Button Head M5x30</t>
  </si>
  <si>
    <t>Zip_Tie</t>
  </si>
  <si>
    <t>Bogie</t>
  </si>
  <si>
    <t>Servo Extension Cable</t>
  </si>
  <si>
    <t>Left</t>
  </si>
  <si>
    <t>Right</t>
  </si>
  <si>
    <t>Side</t>
  </si>
  <si>
    <t>Body</t>
  </si>
  <si>
    <t>P13_Port_Cover</t>
  </si>
  <si>
    <t>P14_Raspi_Holder</t>
  </si>
  <si>
    <t>P11_Top</t>
  </si>
  <si>
    <t>P20_Head</t>
  </si>
  <si>
    <t>P22_Eye_White</t>
  </si>
  <si>
    <t>P23_Eye_Pupil</t>
  </si>
  <si>
    <t>P24_Mouth_Latch</t>
  </si>
  <si>
    <t>P25_Mouth</t>
  </si>
  <si>
    <t>Grin</t>
  </si>
  <si>
    <t>P33_Cam_Holder_Flat</t>
  </si>
  <si>
    <t>Raspberry Pi Camera V2</t>
  </si>
  <si>
    <t>P26_Hat</t>
  </si>
  <si>
    <t>Eyebrows</t>
  </si>
  <si>
    <t>SCB2_5</t>
  </si>
  <si>
    <t>Socket Head M2x5</t>
  </si>
  <si>
    <t>P21_Mast</t>
  </si>
  <si>
    <t>P12_Solar_Panel</t>
  </si>
  <si>
    <t>Raspberry Pi 4 Model B</t>
  </si>
  <si>
    <t>Adafruit PWM Servo HAT</t>
  </si>
  <si>
    <t>USB-C Plug</t>
  </si>
  <si>
    <t>USB-Dongle</t>
  </si>
  <si>
    <t>DC_DC_VMA404</t>
  </si>
  <si>
    <t>Conrad LiPo 3S 3000mAh - 1344138</t>
  </si>
  <si>
    <t>Toggle Switch</t>
  </si>
  <si>
    <t>Rocker Switch</t>
  </si>
  <si>
    <t>Battery Alarm</t>
  </si>
  <si>
    <t>Long_Camera_Cabel</t>
  </si>
  <si>
    <t>Power_Switch_to_DCDC_Cable</t>
  </si>
  <si>
    <t>XT-60_Macho Male Pins</t>
  </si>
  <si>
    <t>DCDC_to_PWM_Board_Cable</t>
  </si>
  <si>
    <t>Switches_to_DCDC_Cable</t>
  </si>
  <si>
    <t>Battery_to_Switch_Cable</t>
  </si>
  <si>
    <t>SCB3_20</t>
  </si>
  <si>
    <t>Socket Head M3x20</t>
  </si>
  <si>
    <t>M3-Insert</t>
  </si>
  <si>
    <t>Brass Insert M3</t>
  </si>
  <si>
    <t>M2_5x11</t>
  </si>
  <si>
    <t>Standoff M2.5x11</t>
  </si>
  <si>
    <t>Phillips Head M2.5x6</t>
  </si>
  <si>
    <t>Body Wide</t>
  </si>
  <si>
    <t>Shrink_Tube</t>
  </si>
  <si>
    <t>PURCHASING LINK</t>
  </si>
  <si>
    <t>come with motor</t>
  </si>
  <si>
    <t>Price</t>
  </si>
  <si>
    <t>Supplier</t>
  </si>
  <si>
    <t>Conrad</t>
  </si>
  <si>
    <t>Rs-Online</t>
  </si>
  <si>
    <t>GamePad</t>
  </si>
  <si>
    <t>Countersink Head M3x6</t>
  </si>
  <si>
    <t>Total</t>
  </si>
  <si>
    <t>Art. Nr</t>
  </si>
  <si>
    <t>233542</t>
  </si>
  <si>
    <t>1438999</t>
  </si>
  <si>
    <t>2138863</t>
  </si>
  <si>
    <t>2159636</t>
  </si>
  <si>
    <t>1612753</t>
  </si>
  <si>
    <t>1344138</t>
  </si>
  <si>
    <t>700192</t>
  </si>
  <si>
    <t>1426885</t>
  </si>
  <si>
    <t>1373199</t>
  </si>
  <si>
    <t>1368715</t>
  </si>
  <si>
    <t>1368713</t>
  </si>
  <si>
    <t>1553141</t>
  </si>
  <si>
    <t>2114764</t>
  </si>
  <si>
    <t>7813058</t>
  </si>
  <si>
    <t>7813046</t>
  </si>
  <si>
    <t>0281221</t>
  </si>
  <si>
    <t>3764577</t>
  </si>
  <si>
    <t>0281243</t>
  </si>
  <si>
    <t>3044659</t>
  </si>
  <si>
    <t>0560530</t>
  </si>
  <si>
    <t>4679824</t>
  </si>
  <si>
    <t>ada-2327</t>
  </si>
  <si>
    <t>Play-zone</t>
  </si>
  <si>
    <t>https://www.play-zone.ch/de/adafruit-16-channel-pwm-servo-hat-fur-raspberry-pi.html?gclid=EAIaIQobChMI16uG0fr17QIVELh3Ch1lHQllEAAYASAAEgJarPD_BwE</t>
  </si>
  <si>
    <t>https://www.conrad.ch/de/p/tru-components-wippschalter-tc-r13-244a-02-black-250-v-ac-10-a-2-x-aus-ein-rastend-1-st-1587655.html</t>
  </si>
  <si>
    <t>https://www.conrad.ch/de/p/raspberry-pi-camera-module-v2-8mp-cmos-farb-kameramodul-passend-fuer-raspberry-pi-1438999.html</t>
  </si>
  <si>
    <t>https://www.conrad.ch/de/p/raspberry-pi-4-b-2-gb-4-x-1-5-ghz-raspberry-pi-2138863.html</t>
  </si>
  <si>
    <t>https://www.conrad.ch/de/p/modelcraft-servo-verlaengerungskabel-1x-jr-stecker-1x-jr-buchse-25-00-cm-0-35-mm-silikon-verdrillt-233542.html</t>
  </si>
  <si>
    <t>https://www.conrad.ch/de/p/joy-it-k-1473-strom-kabel-raspberry-pi-arduino-banana-pi-cubieboard-1x-usb-c-stecker-1x-offene-kabelenden-1-00-m-2159636.html</t>
  </si>
  <si>
    <t>https://www.conrad.ch/de/p/logitech-gaming-f710-wireless-controller-gamepad-pc-silber-519585.html</t>
  </si>
  <si>
    <t>https://www.conrad.ch/de/p/makerfactory-dc-dc-eeinstellbarer-step-down-spannungsregler-lm2596s-1612753.html</t>
  </si>
  <si>
    <t xml:space="preserve">https://www.conrad.ch/de/p/conrad-energy-modellbau-akkupack-lipo-11-1-v-3000-mah-zellen-zahl-3-20-c-softcase-xt60-1344138.html </t>
  </si>
  <si>
    <t>https://www.conrad.ch/de/p/apem-5246a-52460003-kippschalter-250-v-ac-3-a-2-x-ein-ein-rastend-1-st-700192.html</t>
  </si>
  <si>
    <t>https://www.conrad.ch/de/p/reely-lipo-checker-geeignet-fuer-zellen-2-8-1-st-1511388-1511388.html</t>
  </si>
  <si>
    <t>https://www.conrad.ch/de/p/joy-it-rb-camera-0-30-kamera-kabel-raspberry-pi-1x-csi-1x-csi-30-00-cm-weiss-1426885.html</t>
  </si>
  <si>
    <t>https://www.conrad.ch/de/p/reely-1373199-akku-stecker-xt60-vergoldet-1-st-1373199.html</t>
  </si>
  <si>
    <t>https://www.conrad.ch/de/p/alphawire-3053-or001-litze-1-x-0-50-mm-orange-meterware-1368715.html</t>
  </si>
  <si>
    <t>https://www.conrad.ch/de/p/alphawire-3053-br001-litze-1-x-0-50-mm-marone-meterware-1368713.html</t>
  </si>
  <si>
    <t>https://www.conrad.ch/de/p/wkk-5454-kabelbinder-200-mm-2-50-mm-schwarz-uv-stabilisiert-100-st-1553141.html</t>
  </si>
  <si>
    <t>https://www.conrad.ch/de/p/steinel-071318-schrumpfschlauchsortiment-70-st-2114764.html</t>
  </si>
  <si>
    <t>https://ch.rs-online.com/web/p/gleichstrommotoren/7813058</t>
  </si>
  <si>
    <t>https://ch.rs-online.com/web/p/gleichstrommotoren/7813046</t>
  </si>
  <si>
    <t>https://ch.rs-online.com/web/p/innensechskantschrauben/0281221</t>
  </si>
  <si>
    <t>https://ch.rs-online.com/web/p/innensechskantschrauben/3764577</t>
  </si>
  <si>
    <t>https://ch.rs-online.com/web/p/innensechskantschrauben/0281243</t>
  </si>
  <si>
    <t>0281372</t>
  </si>
  <si>
    <t>https://ch.rs-online.com/web/p/innensechskantschrauben/0281372</t>
  </si>
  <si>
    <t>https://ch.rs-online.com/web/p/innensechskantschrauben/3044659</t>
  </si>
  <si>
    <t>https://ch.rs-online.com/web/p/maschinenschrauben/0560530</t>
  </si>
  <si>
    <t>https://ch.rs-online.com/web/p/innensechskantschrauben/4679824</t>
  </si>
  <si>
    <t>0278534</t>
  </si>
  <si>
    <t>https://ch.rs-online.com/web/p/gewindeeinsatze/0278534</t>
  </si>
  <si>
    <t>https://ch.rs-online.com/web/p/abstandshalter/1842723</t>
  </si>
  <si>
    <t>0560552</t>
  </si>
  <si>
    <t>https://ch.rs-online.com/web/p/maschinenschrauben/0560552</t>
  </si>
  <si>
    <t>Price CHF</t>
  </si>
  <si>
    <t>QTY cde</t>
  </si>
  <si>
    <t>QTY needed</t>
  </si>
  <si>
    <t>Price tot.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</si>
</sst>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9" formatCode="_ [$€-2]\ * #,##0.00_ ;_ [$€-2]\ * \-#,##0.00_ ;_ [$€-2]\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42"/>
    <xf numFmtId="0" fontId="16" fillId="0" borderId="0" xfId="0" applyFont="1"/>
    <xf numFmtId="0" fontId="19" fillId="0" borderId="0" xfId="0" applyNumberFormat="1" applyFont="1" applyAlignment="1">
      <alignment horizontal="left"/>
    </xf>
    <xf numFmtId="0" fontId="20" fillId="0" borderId="0" xfId="0" applyNumberFormat="1" applyFont="1" applyAlignment="1">
      <alignment horizontal="left"/>
    </xf>
    <xf numFmtId="0" fontId="20" fillId="0" borderId="0" xfId="42" quotePrefix="1" applyNumberFormat="1" applyFont="1" applyAlignment="1">
      <alignment horizontal="left"/>
    </xf>
    <xf numFmtId="0" fontId="20" fillId="0" borderId="0" xfId="42" applyNumberFormat="1" applyFont="1" applyAlignment="1">
      <alignment horizontal="left"/>
    </xf>
    <xf numFmtId="44" fontId="0" fillId="0" borderId="0" xfId="0" applyNumberFormat="1"/>
    <xf numFmtId="44" fontId="16" fillId="0" borderId="0" xfId="0" applyNumberFormat="1" applyFont="1"/>
    <xf numFmtId="169" fontId="16" fillId="0" borderId="0" xfId="0" applyNumberFormat="1" applyFont="1"/>
    <xf numFmtId="169" fontId="0" fillId="0" borderId="0" xfId="0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ch/de/p/makerfactory-dc-dc-eeinstellbarer-step-down-spannungsregler-lm2596s-1612753.html" TargetMode="External"/><Relationship Id="rId13" Type="http://schemas.openxmlformats.org/officeDocument/2006/relationships/hyperlink" Target="https://ch.rs-online.com/web/p/innensechskantschrauben/3764577" TargetMode="External"/><Relationship Id="rId18" Type="http://schemas.openxmlformats.org/officeDocument/2006/relationships/hyperlink" Target="https://www.play-zone.ch/de/adafruit-16-channel-pwm-servo-hat-fur-raspberry-pi.html?gclid=EAIaIQobChMI16uG0fr17QIVELh3Ch1lHQllEAAYASAAEgJarPD_BwE" TargetMode="External"/><Relationship Id="rId26" Type="http://schemas.openxmlformats.org/officeDocument/2006/relationships/hyperlink" Target="https://ch.rs-online.com/web/p/innensechskantschrauben/4679824" TargetMode="External"/><Relationship Id="rId3" Type="http://schemas.openxmlformats.org/officeDocument/2006/relationships/hyperlink" Target="https://www.conrad.ch/de/p/modelcraft-servo-verlaengerungskabel-1x-jr-stecker-1x-jr-buchse-25-00-cm-0-35-mm-silikon-verdrillt-233542.html" TargetMode="External"/><Relationship Id="rId21" Type="http://schemas.openxmlformats.org/officeDocument/2006/relationships/hyperlink" Target="https://www.conrad.ch/de/p/reely-lipo-checker-geeignet-fuer-zellen-2-8-1-st-1511388-1511388.html" TargetMode="External"/><Relationship Id="rId7" Type="http://schemas.openxmlformats.org/officeDocument/2006/relationships/hyperlink" Target="https://www.conrad.ch/de/p/logitech-gaming-f710-wireless-controller-gamepad-pc-silber-519585.html" TargetMode="External"/><Relationship Id="rId12" Type="http://schemas.openxmlformats.org/officeDocument/2006/relationships/hyperlink" Target="https://ch.rs-online.com/web/p/innensechskantschrauben/0281221" TargetMode="External"/><Relationship Id="rId17" Type="http://schemas.openxmlformats.org/officeDocument/2006/relationships/hyperlink" Target="https://ch.rs-online.com/web/p/maschinenschrauben/0560530" TargetMode="External"/><Relationship Id="rId25" Type="http://schemas.openxmlformats.org/officeDocument/2006/relationships/hyperlink" Target="https://www.conrad.ch/de/p/alphawire-3053-br001-litze-1-x-0-50-mm-marone-meterware-1368713.html" TargetMode="External"/><Relationship Id="rId2" Type="http://schemas.openxmlformats.org/officeDocument/2006/relationships/hyperlink" Target="https://www.conrad.ch/de/p/modelcraft-servo-verlaengerungskabel-1x-jr-stecker-1x-jr-buchse-25-00-cm-0-35-mm-silikon-verdrillt-233542.html" TargetMode="External"/><Relationship Id="rId16" Type="http://schemas.openxmlformats.org/officeDocument/2006/relationships/hyperlink" Target="https://ch.rs-online.com/web/p/innensechskantschrauben/3044659" TargetMode="External"/><Relationship Id="rId20" Type="http://schemas.openxmlformats.org/officeDocument/2006/relationships/hyperlink" Target="https://www.conrad.ch/de/p/tru-components-wippschalter-tc-r13-244a-02-black-250-v-ac-10-a-2-x-aus-ein-rastend-1-st-1587655.html" TargetMode="External"/><Relationship Id="rId29" Type="http://schemas.openxmlformats.org/officeDocument/2006/relationships/hyperlink" Target="https://ch.rs-online.com/web/p/maschinenschrauben/0560552" TargetMode="External"/><Relationship Id="rId1" Type="http://schemas.openxmlformats.org/officeDocument/2006/relationships/hyperlink" Target="https://www.conrad.ch/de/p/raspberry-pi-4-b-2-gb-4-x-1-5-ghz-raspberry-pi-2138863.html" TargetMode="External"/><Relationship Id="rId6" Type="http://schemas.openxmlformats.org/officeDocument/2006/relationships/hyperlink" Target="https://www.conrad.ch/de/p/joy-it-k-1473-strom-kabel-raspberry-pi-arduino-banana-pi-cubieboard-1x-usb-c-stecker-1x-offene-kabelenden-1-00-m-2159636.html" TargetMode="External"/><Relationship Id="rId11" Type="http://schemas.openxmlformats.org/officeDocument/2006/relationships/hyperlink" Target="https://ch.rs-online.com/web/p/gleichstrommotoren/7813046" TargetMode="External"/><Relationship Id="rId24" Type="http://schemas.openxmlformats.org/officeDocument/2006/relationships/hyperlink" Target="https://www.conrad.ch/de/p/alphawire-3053-or001-litze-1-x-0-50-mm-orange-meterware-1368715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conrad.ch/de/p/raspberry-pi-camera-module-v2-8mp-cmos-farb-kameramodul-passend-fuer-raspberry-pi-1438999.html" TargetMode="External"/><Relationship Id="rId15" Type="http://schemas.openxmlformats.org/officeDocument/2006/relationships/hyperlink" Target="https://ch.rs-online.com/web/p/innensechskantschrauben/0281372" TargetMode="External"/><Relationship Id="rId23" Type="http://schemas.openxmlformats.org/officeDocument/2006/relationships/hyperlink" Target="https://www.conrad.ch/de/p/reely-1373199-akku-stecker-xt60-vergoldet-1-st-1373199.html" TargetMode="External"/><Relationship Id="rId28" Type="http://schemas.openxmlformats.org/officeDocument/2006/relationships/hyperlink" Target="https://ch.rs-online.com/web/p/abstandshalter/1842723" TargetMode="External"/><Relationship Id="rId10" Type="http://schemas.openxmlformats.org/officeDocument/2006/relationships/hyperlink" Target="https://ch.rs-online.com/web/p/gleichstrommotoren/7813058" TargetMode="External"/><Relationship Id="rId19" Type="http://schemas.openxmlformats.org/officeDocument/2006/relationships/hyperlink" Target="https://www.conrad.ch/de/p/apem-5246a-52460003-kippschalter-250-v-ac-3-a-2-x-ein-ein-rastend-1-st-700192.html" TargetMode="External"/><Relationship Id="rId31" Type="http://schemas.openxmlformats.org/officeDocument/2006/relationships/hyperlink" Target="https://www.conrad.ch/de/p/steinel-071318-schrumpfschlauchsortiment-70-st-2114764.html" TargetMode="External"/><Relationship Id="rId4" Type="http://schemas.openxmlformats.org/officeDocument/2006/relationships/hyperlink" Target="https://www.conrad.ch/de/p/modelcraft-servo-verlaengerungskabel-1x-jr-stecker-1x-jr-buchse-25-00-cm-0-35-mm-silikon-verdrillt-233542.html" TargetMode="External"/><Relationship Id="rId9" Type="http://schemas.openxmlformats.org/officeDocument/2006/relationships/hyperlink" Target="https://www.conrad.ch/de/p/conrad-energy-modellbau-akkupack-lipo-11-1-v-3000-mah-zellen-zahl-3-20-c-softcase-xt60-1344138.html" TargetMode="External"/><Relationship Id="rId14" Type="http://schemas.openxmlformats.org/officeDocument/2006/relationships/hyperlink" Target="https://ch.rs-online.com/web/p/innensechskantschrauben/0281243" TargetMode="External"/><Relationship Id="rId22" Type="http://schemas.openxmlformats.org/officeDocument/2006/relationships/hyperlink" Target="https://www.conrad.ch/de/p/joy-it-rb-camera-0-30-kamera-kabel-raspberry-pi-1x-csi-1x-csi-30-00-cm-weiss-1426885.html" TargetMode="External"/><Relationship Id="rId27" Type="http://schemas.openxmlformats.org/officeDocument/2006/relationships/hyperlink" Target="https://ch.rs-online.com/web/p/gewindeeinsatze/0278534" TargetMode="External"/><Relationship Id="rId30" Type="http://schemas.openxmlformats.org/officeDocument/2006/relationships/hyperlink" Target="https://www.conrad.ch/de/p/wkk-5454-kabelbinder-200-mm-2-50-mm-schwarz-uv-stabilisiert-100-st-15531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topLeftCell="B4" zoomScale="85" zoomScaleNormal="85" workbookViewId="0">
      <selection activeCell="E27" sqref="E27"/>
    </sheetView>
  </sheetViews>
  <sheetFormatPr baseColWidth="10" defaultColWidth="8.7265625" defaultRowHeight="14.5" x14ac:dyDescent="0.35"/>
  <cols>
    <col min="1" max="1" width="9.7265625" customWidth="1"/>
    <col min="2" max="2" width="33.81640625" customWidth="1"/>
    <col min="3" max="3" width="24.453125" customWidth="1"/>
    <col min="4" max="4" width="11.7265625" customWidth="1"/>
    <col min="5" max="5" width="153.26953125" customWidth="1"/>
    <col min="6" max="6" width="10.36328125" style="4" bestFit="1" customWidth="1"/>
    <col min="7" max="7" width="12.453125" style="10" customWidth="1"/>
    <col min="8" max="8" width="12.453125" customWidth="1"/>
    <col min="9" max="9" width="6.1796875" customWidth="1"/>
    <col min="11" max="11" width="11" style="7" bestFit="1" customWidth="1"/>
  </cols>
  <sheetData>
    <row r="1" spans="1:11" x14ac:dyDescent="0.35">
      <c r="A1" s="2" t="s">
        <v>0</v>
      </c>
      <c r="B1" s="2"/>
      <c r="C1" s="2"/>
      <c r="D1" s="2"/>
      <c r="E1" s="2"/>
      <c r="F1" s="3"/>
      <c r="G1" s="9"/>
      <c r="H1" s="2"/>
      <c r="I1" s="2"/>
    </row>
    <row r="2" spans="1:11" x14ac:dyDescent="0.35">
      <c r="A2" s="2" t="s">
        <v>1</v>
      </c>
      <c r="B2" s="2" t="s">
        <v>2</v>
      </c>
      <c r="C2" s="2" t="s">
        <v>3</v>
      </c>
      <c r="D2" s="2" t="s">
        <v>82</v>
      </c>
      <c r="E2" s="2" t="s">
        <v>79</v>
      </c>
      <c r="F2" s="3" t="s">
        <v>88</v>
      </c>
      <c r="G2" s="9" t="s">
        <v>81</v>
      </c>
      <c r="H2" s="2" t="s">
        <v>144</v>
      </c>
      <c r="I2" s="2" t="s">
        <v>146</v>
      </c>
      <c r="J2" s="2" t="s">
        <v>145</v>
      </c>
      <c r="K2" s="8" t="s">
        <v>147</v>
      </c>
    </row>
    <row r="3" spans="1:11" x14ac:dyDescent="0.35">
      <c r="A3">
        <v>1</v>
      </c>
      <c r="B3" t="s">
        <v>4</v>
      </c>
      <c r="C3" t="s">
        <v>5</v>
      </c>
      <c r="H3" s="7"/>
      <c r="I3">
        <v>1</v>
      </c>
      <c r="J3">
        <f>I3</f>
        <v>1</v>
      </c>
    </row>
    <row r="4" spans="1:11" x14ac:dyDescent="0.35">
      <c r="A4">
        <v>2</v>
      </c>
      <c r="B4" t="s">
        <v>6</v>
      </c>
      <c r="C4" t="s">
        <v>7</v>
      </c>
      <c r="H4" s="7"/>
      <c r="I4">
        <v>1</v>
      </c>
      <c r="J4">
        <f t="shared" ref="J4:J66" si="0">I4</f>
        <v>1</v>
      </c>
    </row>
    <row r="5" spans="1:11" x14ac:dyDescent="0.35">
      <c r="A5">
        <v>3</v>
      </c>
      <c r="B5" t="s">
        <v>8</v>
      </c>
      <c r="C5" t="s">
        <v>7</v>
      </c>
      <c r="H5" s="7"/>
      <c r="I5">
        <v>3</v>
      </c>
      <c r="J5">
        <f t="shared" si="0"/>
        <v>3</v>
      </c>
    </row>
    <row r="6" spans="1:11" x14ac:dyDescent="0.35">
      <c r="A6">
        <v>4</v>
      </c>
      <c r="B6" t="s">
        <v>9</v>
      </c>
      <c r="C6" t="s">
        <v>7</v>
      </c>
      <c r="H6" s="7"/>
      <c r="I6">
        <v>2</v>
      </c>
      <c r="J6">
        <f t="shared" si="0"/>
        <v>2</v>
      </c>
    </row>
    <row r="7" spans="1:11" x14ac:dyDescent="0.35">
      <c r="A7">
        <v>5</v>
      </c>
      <c r="B7" t="s">
        <v>10</v>
      </c>
      <c r="C7" t="s">
        <v>7</v>
      </c>
      <c r="H7" s="7"/>
      <c r="I7">
        <v>1</v>
      </c>
      <c r="J7">
        <f t="shared" si="0"/>
        <v>1</v>
      </c>
    </row>
    <row r="8" spans="1:11" x14ac:dyDescent="0.35">
      <c r="A8">
        <v>6</v>
      </c>
      <c r="B8" t="s">
        <v>11</v>
      </c>
      <c r="C8" t="s">
        <v>12</v>
      </c>
      <c r="D8" t="s">
        <v>84</v>
      </c>
      <c r="E8" s="1" t="s">
        <v>129</v>
      </c>
      <c r="F8" s="5" t="s">
        <v>102</v>
      </c>
      <c r="G8" s="10">
        <v>16</v>
      </c>
      <c r="H8" s="7">
        <v>15</v>
      </c>
      <c r="I8">
        <v>6</v>
      </c>
      <c r="J8">
        <f t="shared" si="0"/>
        <v>6</v>
      </c>
      <c r="K8" s="7">
        <f t="shared" ref="K4:K66" si="1">IF(H8="","",J8*H8)</f>
        <v>90</v>
      </c>
    </row>
    <row r="9" spans="1:11" x14ac:dyDescent="0.35">
      <c r="A9">
        <v>7</v>
      </c>
      <c r="B9" t="s">
        <v>13</v>
      </c>
      <c r="C9" t="s">
        <v>7</v>
      </c>
      <c r="E9" t="s">
        <v>80</v>
      </c>
      <c r="H9" s="7"/>
      <c r="I9">
        <v>12</v>
      </c>
      <c r="J9">
        <f t="shared" si="0"/>
        <v>12</v>
      </c>
    </row>
    <row r="10" spans="1:11" x14ac:dyDescent="0.35">
      <c r="A10">
        <v>8</v>
      </c>
      <c r="B10" t="s">
        <v>14</v>
      </c>
      <c r="C10" t="s">
        <v>7</v>
      </c>
      <c r="E10" t="s">
        <v>80</v>
      </c>
      <c r="H10" s="7"/>
      <c r="I10">
        <v>12</v>
      </c>
      <c r="J10">
        <f t="shared" si="0"/>
        <v>12</v>
      </c>
    </row>
    <row r="11" spans="1:11" x14ac:dyDescent="0.35">
      <c r="A11">
        <v>9</v>
      </c>
      <c r="B11" t="s">
        <v>15</v>
      </c>
      <c r="C11" t="s">
        <v>16</v>
      </c>
      <c r="H11" s="7"/>
      <c r="I11">
        <v>3</v>
      </c>
      <c r="J11">
        <f t="shared" si="0"/>
        <v>3</v>
      </c>
    </row>
    <row r="12" spans="1:11" x14ac:dyDescent="0.35">
      <c r="A12">
        <v>10</v>
      </c>
      <c r="B12" t="s">
        <v>11</v>
      </c>
      <c r="C12" t="s">
        <v>17</v>
      </c>
      <c r="D12" t="s">
        <v>84</v>
      </c>
      <c r="E12" s="1" t="s">
        <v>130</v>
      </c>
      <c r="F12" s="5" t="s">
        <v>103</v>
      </c>
      <c r="G12" s="10">
        <v>16</v>
      </c>
      <c r="H12" s="7">
        <v>15</v>
      </c>
      <c r="I12">
        <v>6</v>
      </c>
      <c r="J12">
        <f t="shared" si="0"/>
        <v>6</v>
      </c>
      <c r="K12" s="7">
        <f t="shared" si="1"/>
        <v>90</v>
      </c>
    </row>
    <row r="13" spans="1:11" x14ac:dyDescent="0.35">
      <c r="A13">
        <v>11</v>
      </c>
      <c r="B13" t="s">
        <v>18</v>
      </c>
      <c r="C13" t="s">
        <v>7</v>
      </c>
      <c r="H13" s="7"/>
      <c r="I13">
        <v>6</v>
      </c>
      <c r="J13">
        <f t="shared" si="0"/>
        <v>6</v>
      </c>
    </row>
    <row r="14" spans="1:11" x14ac:dyDescent="0.35">
      <c r="A14">
        <v>12</v>
      </c>
      <c r="B14" t="s">
        <v>19</v>
      </c>
      <c r="C14" t="s">
        <v>7</v>
      </c>
      <c r="H14" s="7"/>
      <c r="I14">
        <v>6</v>
      </c>
      <c r="J14">
        <f t="shared" si="0"/>
        <v>6</v>
      </c>
    </row>
    <row r="15" spans="1:11" x14ac:dyDescent="0.35">
      <c r="A15">
        <v>13</v>
      </c>
      <c r="B15" t="s">
        <v>20</v>
      </c>
      <c r="C15" t="s">
        <v>7</v>
      </c>
      <c r="H15" s="7"/>
      <c r="I15">
        <v>6</v>
      </c>
      <c r="J15">
        <f t="shared" si="0"/>
        <v>6</v>
      </c>
    </row>
    <row r="16" spans="1:11" x14ac:dyDescent="0.35">
      <c r="A16">
        <v>14</v>
      </c>
      <c r="B16" t="s">
        <v>21</v>
      </c>
      <c r="C16" t="s">
        <v>21</v>
      </c>
      <c r="D16" t="s">
        <v>84</v>
      </c>
      <c r="E16" s="1" t="s">
        <v>131</v>
      </c>
      <c r="F16" s="5" t="s">
        <v>104</v>
      </c>
      <c r="G16" s="10">
        <f>12.81/100</f>
        <v>0.12809999999999999</v>
      </c>
      <c r="H16" s="7">
        <v>0.152</v>
      </c>
      <c r="I16">
        <v>54</v>
      </c>
      <c r="J16">
        <v>100</v>
      </c>
      <c r="K16" s="7">
        <f t="shared" si="1"/>
        <v>15.2</v>
      </c>
    </row>
    <row r="17" spans="1:11" x14ac:dyDescent="0.35">
      <c r="A17">
        <v>15</v>
      </c>
      <c r="B17" t="s">
        <v>22</v>
      </c>
      <c r="C17" t="s">
        <v>23</v>
      </c>
      <c r="D17" t="s">
        <v>84</v>
      </c>
      <c r="E17" s="1" t="s">
        <v>132</v>
      </c>
      <c r="F17" s="5" t="s">
        <v>105</v>
      </c>
      <c r="G17" s="10">
        <f>18.11/100</f>
        <v>0.18109999999999998</v>
      </c>
      <c r="H17" s="7">
        <v>0.21099999999999999</v>
      </c>
      <c r="I17">
        <v>51</v>
      </c>
      <c r="J17">
        <v>100</v>
      </c>
      <c r="K17" s="7">
        <f t="shared" si="1"/>
        <v>21.099999999999998</v>
      </c>
    </row>
    <row r="18" spans="1:11" x14ac:dyDescent="0.35">
      <c r="A18">
        <v>16</v>
      </c>
      <c r="B18" t="s">
        <v>15</v>
      </c>
      <c r="C18" t="s">
        <v>24</v>
      </c>
      <c r="H18" s="7"/>
      <c r="I18">
        <v>3</v>
      </c>
      <c r="J18">
        <f t="shared" si="0"/>
        <v>3</v>
      </c>
    </row>
    <row r="19" spans="1:11" x14ac:dyDescent="0.35">
      <c r="A19">
        <v>17</v>
      </c>
      <c r="B19" t="s">
        <v>25</v>
      </c>
      <c r="C19" t="s">
        <v>5</v>
      </c>
      <c r="H19" s="7"/>
      <c r="I19">
        <v>1</v>
      </c>
      <c r="J19">
        <f t="shared" si="0"/>
        <v>1</v>
      </c>
    </row>
    <row r="20" spans="1:11" x14ac:dyDescent="0.35">
      <c r="A20">
        <v>18</v>
      </c>
      <c r="B20" t="s">
        <v>26</v>
      </c>
      <c r="C20" t="s">
        <v>27</v>
      </c>
      <c r="H20" s="7"/>
      <c r="I20">
        <v>1</v>
      </c>
      <c r="J20">
        <f t="shared" si="0"/>
        <v>1</v>
      </c>
    </row>
    <row r="21" spans="1:11" x14ac:dyDescent="0.35">
      <c r="A21">
        <v>19</v>
      </c>
      <c r="B21" t="s">
        <v>28</v>
      </c>
      <c r="C21" t="s">
        <v>28</v>
      </c>
      <c r="D21" t="s">
        <v>84</v>
      </c>
      <c r="E21" s="1" t="s">
        <v>133</v>
      </c>
      <c r="F21" s="5" t="s">
        <v>106</v>
      </c>
      <c r="G21" s="10">
        <f>12.81/100</f>
        <v>0.12809999999999999</v>
      </c>
      <c r="H21" s="7">
        <v>0.152</v>
      </c>
      <c r="I21">
        <v>6</v>
      </c>
      <c r="J21">
        <v>100</v>
      </c>
      <c r="K21" s="7">
        <f t="shared" si="1"/>
        <v>15.2</v>
      </c>
    </row>
    <row r="22" spans="1:11" x14ac:dyDescent="0.35">
      <c r="A22">
        <v>20</v>
      </c>
      <c r="B22" t="s">
        <v>29</v>
      </c>
      <c r="C22" t="s">
        <v>86</v>
      </c>
      <c r="D22" t="s">
        <v>84</v>
      </c>
      <c r="E22" s="1" t="s">
        <v>135</v>
      </c>
      <c r="F22" s="5" t="s">
        <v>134</v>
      </c>
      <c r="G22" s="10">
        <f>12.7/100</f>
        <v>0.127</v>
      </c>
      <c r="H22" s="7">
        <v>0.152</v>
      </c>
      <c r="I22">
        <v>11</v>
      </c>
      <c r="J22">
        <v>100</v>
      </c>
      <c r="K22" s="7">
        <f t="shared" si="1"/>
        <v>15.2</v>
      </c>
    </row>
    <row r="23" spans="1:11" x14ac:dyDescent="0.35">
      <c r="A23">
        <v>21</v>
      </c>
      <c r="B23" t="s">
        <v>30</v>
      </c>
      <c r="C23" t="s">
        <v>30</v>
      </c>
      <c r="D23" t="s">
        <v>84</v>
      </c>
      <c r="E23" s="1" t="s">
        <v>136</v>
      </c>
      <c r="F23" s="5" t="s">
        <v>107</v>
      </c>
      <c r="G23" s="10">
        <f>23.84/100</f>
        <v>0.2384</v>
      </c>
      <c r="H23" s="7">
        <v>0.56200000000000006</v>
      </c>
      <c r="I23">
        <v>3</v>
      </c>
      <c r="J23">
        <v>50</v>
      </c>
      <c r="K23" s="7">
        <f t="shared" si="1"/>
        <v>28.1</v>
      </c>
    </row>
    <row r="24" spans="1:11" x14ac:dyDescent="0.35">
      <c r="A24">
        <v>22</v>
      </c>
      <c r="B24" t="s">
        <v>31</v>
      </c>
      <c r="C24" t="s">
        <v>32</v>
      </c>
      <c r="H24" s="7"/>
      <c r="I24">
        <v>6</v>
      </c>
      <c r="J24">
        <f t="shared" si="0"/>
        <v>6</v>
      </c>
    </row>
    <row r="25" spans="1:11" x14ac:dyDescent="0.35">
      <c r="A25">
        <v>23</v>
      </c>
      <c r="B25" t="s">
        <v>33</v>
      </c>
      <c r="C25" t="s">
        <v>34</v>
      </c>
      <c r="D25" t="s">
        <v>83</v>
      </c>
      <c r="E25" s="1" t="s">
        <v>116</v>
      </c>
      <c r="F25" s="4" t="s">
        <v>89</v>
      </c>
      <c r="G25" s="10">
        <v>3.85</v>
      </c>
      <c r="H25" s="7">
        <v>1.5</v>
      </c>
      <c r="I25">
        <v>1</v>
      </c>
      <c r="J25">
        <f t="shared" si="0"/>
        <v>1</v>
      </c>
      <c r="K25" s="7">
        <f t="shared" si="1"/>
        <v>1.5</v>
      </c>
    </row>
    <row r="26" spans="1:11" x14ac:dyDescent="0.35">
      <c r="A26">
        <v>24</v>
      </c>
      <c r="B26" t="s">
        <v>33</v>
      </c>
      <c r="C26" t="s">
        <v>35</v>
      </c>
      <c r="D26" t="s">
        <v>83</v>
      </c>
      <c r="E26" s="1" t="s">
        <v>116</v>
      </c>
      <c r="F26" s="4" t="s">
        <v>89</v>
      </c>
      <c r="G26" s="10">
        <v>3.85</v>
      </c>
      <c r="H26" s="7">
        <v>1.5</v>
      </c>
      <c r="I26">
        <v>1</v>
      </c>
      <c r="J26">
        <f t="shared" si="0"/>
        <v>1</v>
      </c>
      <c r="K26" s="7">
        <f t="shared" si="1"/>
        <v>1.5</v>
      </c>
    </row>
    <row r="27" spans="1:11" x14ac:dyDescent="0.35">
      <c r="A27">
        <v>25</v>
      </c>
      <c r="B27" t="s">
        <v>33</v>
      </c>
      <c r="C27" t="s">
        <v>7</v>
      </c>
      <c r="D27" t="s">
        <v>83</v>
      </c>
      <c r="E27" s="1" t="s">
        <v>116</v>
      </c>
      <c r="F27" s="4" t="s">
        <v>89</v>
      </c>
      <c r="G27" s="10">
        <v>3.85</v>
      </c>
      <c r="H27" s="7">
        <v>1.5</v>
      </c>
      <c r="I27">
        <v>6</v>
      </c>
      <c r="J27">
        <f t="shared" si="0"/>
        <v>6</v>
      </c>
      <c r="K27" s="7">
        <f t="shared" si="1"/>
        <v>9</v>
      </c>
    </row>
    <row r="28" spans="1:11" x14ac:dyDescent="0.35">
      <c r="A28">
        <v>26</v>
      </c>
      <c r="B28" t="s">
        <v>25</v>
      </c>
      <c r="C28" t="s">
        <v>36</v>
      </c>
      <c r="H28" s="7"/>
      <c r="I28">
        <v>2</v>
      </c>
      <c r="J28">
        <f t="shared" si="0"/>
        <v>2</v>
      </c>
    </row>
    <row r="29" spans="1:11" x14ac:dyDescent="0.35">
      <c r="A29">
        <v>27</v>
      </c>
      <c r="B29" t="s">
        <v>26</v>
      </c>
      <c r="C29" t="s">
        <v>5</v>
      </c>
      <c r="H29" s="7"/>
      <c r="I29">
        <v>2</v>
      </c>
      <c r="J29">
        <f t="shared" si="0"/>
        <v>2</v>
      </c>
    </row>
    <row r="30" spans="1:11" x14ac:dyDescent="0.35">
      <c r="A30">
        <v>28</v>
      </c>
      <c r="B30" t="s">
        <v>31</v>
      </c>
      <c r="C30" t="s">
        <v>37</v>
      </c>
      <c r="H30" s="7"/>
      <c r="I30">
        <v>7</v>
      </c>
      <c r="J30">
        <f t="shared" si="0"/>
        <v>7</v>
      </c>
    </row>
    <row r="31" spans="1:11" x14ac:dyDescent="0.35">
      <c r="A31">
        <v>29</v>
      </c>
      <c r="B31" t="s">
        <v>38</v>
      </c>
      <c r="C31" t="s">
        <v>7</v>
      </c>
      <c r="H31" s="7"/>
      <c r="I31">
        <v>1</v>
      </c>
      <c r="J31">
        <f t="shared" si="0"/>
        <v>1</v>
      </c>
    </row>
    <row r="32" spans="1:11" x14ac:dyDescent="0.35">
      <c r="A32">
        <v>30</v>
      </c>
      <c r="B32" t="s">
        <v>39</v>
      </c>
      <c r="C32" t="s">
        <v>7</v>
      </c>
      <c r="H32" s="7"/>
      <c r="I32">
        <v>2</v>
      </c>
      <c r="J32">
        <f t="shared" si="0"/>
        <v>2</v>
      </c>
    </row>
    <row r="33" spans="1:11" x14ac:dyDescent="0.35">
      <c r="A33">
        <v>31</v>
      </c>
      <c r="B33" t="s">
        <v>40</v>
      </c>
      <c r="C33" t="s">
        <v>7</v>
      </c>
      <c r="H33" s="7"/>
      <c r="I33">
        <v>1</v>
      </c>
      <c r="J33">
        <f t="shared" si="0"/>
        <v>1</v>
      </c>
    </row>
    <row r="34" spans="1:11" x14ac:dyDescent="0.35">
      <c r="A34">
        <v>32</v>
      </c>
      <c r="B34" t="s">
        <v>41</v>
      </c>
      <c r="C34" t="s">
        <v>7</v>
      </c>
      <c r="H34" s="7"/>
      <c r="I34">
        <v>1</v>
      </c>
      <c r="J34">
        <f t="shared" si="0"/>
        <v>1</v>
      </c>
    </row>
    <row r="35" spans="1:11" x14ac:dyDescent="0.35">
      <c r="A35">
        <v>33</v>
      </c>
      <c r="B35" t="s">
        <v>42</v>
      </c>
      <c r="C35" t="s">
        <v>7</v>
      </c>
      <c r="H35" s="7"/>
      <c r="I35">
        <v>2</v>
      </c>
      <c r="J35">
        <f t="shared" si="0"/>
        <v>2</v>
      </c>
    </row>
    <row r="36" spans="1:11" x14ac:dyDescent="0.35">
      <c r="A36">
        <v>34</v>
      </c>
      <c r="B36" t="s">
        <v>43</v>
      </c>
      <c r="C36" t="s">
        <v>7</v>
      </c>
      <c r="H36" s="7"/>
      <c r="I36">
        <v>2</v>
      </c>
      <c r="J36">
        <f t="shared" si="0"/>
        <v>2</v>
      </c>
    </row>
    <row r="37" spans="1:11" x14ac:dyDescent="0.35">
      <c r="A37">
        <v>35</v>
      </c>
      <c r="B37" t="s">
        <v>44</v>
      </c>
      <c r="C37" t="s">
        <v>7</v>
      </c>
      <c r="H37" s="7"/>
      <c r="I37">
        <v>1</v>
      </c>
      <c r="J37">
        <f t="shared" si="0"/>
        <v>1</v>
      </c>
    </row>
    <row r="38" spans="1:11" x14ac:dyDescent="0.35">
      <c r="A38">
        <v>36</v>
      </c>
      <c r="B38" t="s">
        <v>45</v>
      </c>
      <c r="C38" t="s">
        <v>46</v>
      </c>
      <c r="H38" s="7"/>
      <c r="I38">
        <v>1</v>
      </c>
      <c r="J38">
        <f t="shared" si="0"/>
        <v>1</v>
      </c>
    </row>
    <row r="39" spans="1:11" x14ac:dyDescent="0.35">
      <c r="A39">
        <v>37</v>
      </c>
      <c r="B39" t="s">
        <v>47</v>
      </c>
      <c r="C39" t="s">
        <v>7</v>
      </c>
      <c r="H39" s="7"/>
      <c r="I39">
        <v>1</v>
      </c>
      <c r="J39">
        <f t="shared" si="0"/>
        <v>1</v>
      </c>
    </row>
    <row r="40" spans="1:11" x14ac:dyDescent="0.35">
      <c r="A40">
        <v>38</v>
      </c>
      <c r="B40" t="s">
        <v>48</v>
      </c>
      <c r="C40" t="s">
        <v>7</v>
      </c>
      <c r="D40" t="s">
        <v>83</v>
      </c>
      <c r="E40" s="1" t="s">
        <v>114</v>
      </c>
      <c r="F40" s="4" t="s">
        <v>90</v>
      </c>
      <c r="G40" s="10">
        <v>28.12</v>
      </c>
      <c r="H40" s="7">
        <v>35.950000000000003</v>
      </c>
      <c r="I40">
        <v>1</v>
      </c>
      <c r="J40">
        <f t="shared" si="0"/>
        <v>1</v>
      </c>
      <c r="K40" s="7">
        <f t="shared" si="1"/>
        <v>35.950000000000003</v>
      </c>
    </row>
    <row r="41" spans="1:11" x14ac:dyDescent="0.35">
      <c r="A41">
        <v>39</v>
      </c>
      <c r="B41" t="s">
        <v>49</v>
      </c>
      <c r="C41" t="s">
        <v>50</v>
      </c>
      <c r="H41" s="7"/>
      <c r="I41">
        <v>1</v>
      </c>
      <c r="J41">
        <f t="shared" si="0"/>
        <v>1</v>
      </c>
    </row>
    <row r="42" spans="1:11" x14ac:dyDescent="0.35">
      <c r="A42">
        <v>40</v>
      </c>
      <c r="B42" t="s">
        <v>51</v>
      </c>
      <c r="C42" t="s">
        <v>52</v>
      </c>
      <c r="D42" t="s">
        <v>84</v>
      </c>
      <c r="E42" s="1" t="s">
        <v>137</v>
      </c>
      <c r="F42" s="5" t="s">
        <v>108</v>
      </c>
      <c r="G42" s="10">
        <f>3.03/100</f>
        <v>3.0299999999999997E-2</v>
      </c>
      <c r="H42" s="7">
        <v>3.5000000000000003E-2</v>
      </c>
      <c r="I42">
        <v>4</v>
      </c>
      <c r="J42">
        <v>100</v>
      </c>
      <c r="K42" s="7">
        <f t="shared" si="1"/>
        <v>3.5000000000000004</v>
      </c>
    </row>
    <row r="43" spans="1:11" x14ac:dyDescent="0.35">
      <c r="A43">
        <v>41</v>
      </c>
      <c r="B43" t="s">
        <v>53</v>
      </c>
      <c r="C43" t="s">
        <v>7</v>
      </c>
      <c r="H43" s="7"/>
      <c r="I43">
        <v>1</v>
      </c>
      <c r="J43">
        <f t="shared" si="0"/>
        <v>1</v>
      </c>
    </row>
    <row r="44" spans="1:11" x14ac:dyDescent="0.35">
      <c r="A44">
        <v>42</v>
      </c>
      <c r="B44" t="s">
        <v>54</v>
      </c>
      <c r="C44" t="s">
        <v>35</v>
      </c>
      <c r="H44" s="7"/>
      <c r="I44">
        <v>1</v>
      </c>
      <c r="J44">
        <f t="shared" si="0"/>
        <v>1</v>
      </c>
    </row>
    <row r="45" spans="1:11" x14ac:dyDescent="0.35">
      <c r="A45">
        <v>43</v>
      </c>
      <c r="B45" t="s">
        <v>54</v>
      </c>
      <c r="C45" t="s">
        <v>34</v>
      </c>
      <c r="H45" s="7"/>
      <c r="I45">
        <v>1</v>
      </c>
      <c r="J45">
        <f t="shared" si="0"/>
        <v>1</v>
      </c>
    </row>
    <row r="46" spans="1:11" x14ac:dyDescent="0.35">
      <c r="A46">
        <v>44</v>
      </c>
      <c r="B46" t="s">
        <v>55</v>
      </c>
      <c r="C46" t="s">
        <v>7</v>
      </c>
      <c r="D46" t="s">
        <v>83</v>
      </c>
      <c r="E46" s="1" t="s">
        <v>115</v>
      </c>
      <c r="F46" s="4" t="s">
        <v>91</v>
      </c>
      <c r="G46" s="10">
        <v>58</v>
      </c>
      <c r="H46" s="7">
        <v>45.95</v>
      </c>
      <c r="I46">
        <v>1</v>
      </c>
      <c r="J46">
        <f t="shared" si="0"/>
        <v>1</v>
      </c>
      <c r="K46" s="7">
        <f t="shared" si="1"/>
        <v>45.95</v>
      </c>
    </row>
    <row r="47" spans="1:11" x14ac:dyDescent="0.35">
      <c r="A47">
        <v>45</v>
      </c>
      <c r="B47" t="s">
        <v>56</v>
      </c>
      <c r="C47" t="s">
        <v>7</v>
      </c>
      <c r="D47" t="s">
        <v>111</v>
      </c>
      <c r="E47" s="1" t="s">
        <v>112</v>
      </c>
      <c r="F47" s="4" t="s">
        <v>110</v>
      </c>
      <c r="G47" s="10">
        <v>17.7</v>
      </c>
      <c r="H47" s="7">
        <v>27.9</v>
      </c>
      <c r="I47">
        <v>1</v>
      </c>
      <c r="J47">
        <f t="shared" si="0"/>
        <v>1</v>
      </c>
      <c r="K47" s="7">
        <f t="shared" si="1"/>
        <v>27.9</v>
      </c>
    </row>
    <row r="48" spans="1:11" x14ac:dyDescent="0.35">
      <c r="A48">
        <v>46</v>
      </c>
      <c r="B48" t="s">
        <v>57</v>
      </c>
      <c r="C48" t="s">
        <v>7</v>
      </c>
      <c r="D48" t="s">
        <v>83</v>
      </c>
      <c r="E48" s="1" t="s">
        <v>117</v>
      </c>
      <c r="F48" s="4" t="s">
        <v>92</v>
      </c>
      <c r="G48" s="10">
        <v>3.4</v>
      </c>
      <c r="H48" s="7">
        <v>3.5</v>
      </c>
      <c r="I48">
        <v>1</v>
      </c>
      <c r="J48">
        <f t="shared" si="0"/>
        <v>1</v>
      </c>
      <c r="K48" s="7">
        <f t="shared" si="1"/>
        <v>3.5</v>
      </c>
    </row>
    <row r="49" spans="1:11" x14ac:dyDescent="0.35">
      <c r="A49">
        <v>47</v>
      </c>
      <c r="B49" t="s">
        <v>58</v>
      </c>
      <c r="C49" t="s">
        <v>85</v>
      </c>
      <c r="D49" t="s">
        <v>83</v>
      </c>
      <c r="E49" s="1" t="s">
        <v>118</v>
      </c>
      <c r="F49" s="4">
        <v>519585</v>
      </c>
      <c r="G49" s="10">
        <v>47</v>
      </c>
      <c r="H49" s="7">
        <v>49.95</v>
      </c>
      <c r="I49">
        <v>1</v>
      </c>
      <c r="J49">
        <f t="shared" si="0"/>
        <v>1</v>
      </c>
      <c r="K49" s="7">
        <f t="shared" si="1"/>
        <v>49.95</v>
      </c>
    </row>
    <row r="50" spans="1:11" x14ac:dyDescent="0.35">
      <c r="A50">
        <v>48</v>
      </c>
      <c r="B50" t="s">
        <v>59</v>
      </c>
      <c r="C50" t="s">
        <v>7</v>
      </c>
      <c r="D50" t="s">
        <v>83</v>
      </c>
      <c r="E50" s="1" t="s">
        <v>119</v>
      </c>
      <c r="F50" s="4" t="s">
        <v>93</v>
      </c>
      <c r="G50" s="10">
        <v>6.09</v>
      </c>
      <c r="H50" s="7">
        <v>6.95</v>
      </c>
      <c r="I50">
        <v>2</v>
      </c>
      <c r="J50">
        <f t="shared" si="0"/>
        <v>2</v>
      </c>
      <c r="K50" s="7">
        <f t="shared" si="1"/>
        <v>13.9</v>
      </c>
    </row>
    <row r="51" spans="1:11" x14ac:dyDescent="0.35">
      <c r="A51">
        <v>49</v>
      </c>
      <c r="B51" t="s">
        <v>60</v>
      </c>
      <c r="C51" t="s">
        <v>7</v>
      </c>
      <c r="D51" t="s">
        <v>83</v>
      </c>
      <c r="E51" s="1" t="s">
        <v>120</v>
      </c>
      <c r="F51" s="4" t="s">
        <v>94</v>
      </c>
      <c r="G51" s="10">
        <v>30</v>
      </c>
      <c r="H51" s="7">
        <v>28.95</v>
      </c>
      <c r="I51">
        <v>1</v>
      </c>
      <c r="J51">
        <f t="shared" si="0"/>
        <v>1</v>
      </c>
      <c r="K51" s="7">
        <f t="shared" si="1"/>
        <v>28.95</v>
      </c>
    </row>
    <row r="52" spans="1:11" x14ac:dyDescent="0.35">
      <c r="A52">
        <v>50</v>
      </c>
      <c r="B52" t="s">
        <v>61</v>
      </c>
      <c r="C52" t="s">
        <v>7</v>
      </c>
      <c r="D52" t="s">
        <v>83</v>
      </c>
      <c r="E52" s="1" t="s">
        <v>121</v>
      </c>
      <c r="F52" s="4" t="s">
        <v>95</v>
      </c>
      <c r="G52" s="10">
        <v>2.4</v>
      </c>
      <c r="H52" s="7">
        <v>4</v>
      </c>
      <c r="I52">
        <v>1</v>
      </c>
      <c r="J52">
        <f t="shared" si="0"/>
        <v>1</v>
      </c>
      <c r="K52" s="7">
        <f t="shared" si="1"/>
        <v>4</v>
      </c>
    </row>
    <row r="53" spans="1:11" x14ac:dyDescent="0.35">
      <c r="A53">
        <v>51</v>
      </c>
      <c r="B53" t="s">
        <v>62</v>
      </c>
      <c r="C53" t="s">
        <v>7</v>
      </c>
      <c r="D53" t="s">
        <v>83</v>
      </c>
      <c r="E53" s="1" t="s">
        <v>113</v>
      </c>
      <c r="F53" s="4">
        <v>1587655</v>
      </c>
      <c r="G53" s="10">
        <v>1.1200000000000001</v>
      </c>
      <c r="H53" s="7">
        <v>3</v>
      </c>
      <c r="I53">
        <v>1</v>
      </c>
      <c r="J53">
        <f t="shared" si="0"/>
        <v>1</v>
      </c>
      <c r="K53" s="7">
        <f t="shared" si="1"/>
        <v>3</v>
      </c>
    </row>
    <row r="54" spans="1:11" x14ac:dyDescent="0.35">
      <c r="A54">
        <v>52</v>
      </c>
      <c r="B54" t="s">
        <v>63</v>
      </c>
      <c r="C54" t="s">
        <v>7</v>
      </c>
      <c r="D54" t="s">
        <v>83</v>
      </c>
      <c r="E54" s="1" t="s">
        <v>122</v>
      </c>
      <c r="F54" s="4">
        <v>1511388</v>
      </c>
      <c r="G54" s="10">
        <v>11</v>
      </c>
      <c r="H54" s="7">
        <v>10.95</v>
      </c>
      <c r="I54">
        <v>1</v>
      </c>
      <c r="J54">
        <f t="shared" si="0"/>
        <v>1</v>
      </c>
      <c r="K54" s="7">
        <f t="shared" si="1"/>
        <v>10.95</v>
      </c>
    </row>
    <row r="55" spans="1:11" x14ac:dyDescent="0.35">
      <c r="A55">
        <v>53</v>
      </c>
      <c r="B55" t="s">
        <v>64</v>
      </c>
      <c r="C55" t="s">
        <v>7</v>
      </c>
      <c r="D55" t="s">
        <v>83</v>
      </c>
      <c r="E55" s="1" t="s">
        <v>123</v>
      </c>
      <c r="F55" s="4" t="s">
        <v>96</v>
      </c>
      <c r="G55" s="10">
        <v>8</v>
      </c>
      <c r="H55" s="7">
        <v>8.0500000000000007</v>
      </c>
      <c r="I55">
        <v>1</v>
      </c>
      <c r="J55">
        <f t="shared" si="0"/>
        <v>1</v>
      </c>
      <c r="K55" s="7">
        <f t="shared" si="1"/>
        <v>8.0500000000000007</v>
      </c>
    </row>
    <row r="56" spans="1:11" x14ac:dyDescent="0.35">
      <c r="A56">
        <v>54</v>
      </c>
      <c r="B56" t="s">
        <v>65</v>
      </c>
      <c r="C56" t="s">
        <v>7</v>
      </c>
      <c r="H56" s="7"/>
      <c r="I56">
        <v>1</v>
      </c>
      <c r="J56">
        <f t="shared" si="0"/>
        <v>1</v>
      </c>
    </row>
    <row r="57" spans="1:11" x14ac:dyDescent="0.35">
      <c r="A57">
        <v>55</v>
      </c>
      <c r="B57" t="s">
        <v>66</v>
      </c>
      <c r="C57" t="s">
        <v>7</v>
      </c>
      <c r="D57" t="s">
        <v>83</v>
      </c>
      <c r="E57" s="1" t="s">
        <v>124</v>
      </c>
      <c r="F57" s="4" t="s">
        <v>97</v>
      </c>
      <c r="G57" s="10">
        <v>1.0900000000000001</v>
      </c>
      <c r="H57" s="7"/>
      <c r="I57">
        <v>1</v>
      </c>
      <c r="J57">
        <v>0</v>
      </c>
    </row>
    <row r="58" spans="1:11" x14ac:dyDescent="0.35">
      <c r="A58">
        <v>56</v>
      </c>
      <c r="B58" t="s">
        <v>67</v>
      </c>
      <c r="C58" t="s">
        <v>7</v>
      </c>
      <c r="H58" s="7"/>
      <c r="I58">
        <v>1</v>
      </c>
      <c r="J58">
        <f t="shared" si="0"/>
        <v>1</v>
      </c>
    </row>
    <row r="59" spans="1:11" x14ac:dyDescent="0.35">
      <c r="A59">
        <v>57</v>
      </c>
      <c r="B59" t="s">
        <v>68</v>
      </c>
      <c r="C59" t="s">
        <v>7</v>
      </c>
      <c r="D59" t="s">
        <v>83</v>
      </c>
      <c r="E59" s="1" t="s">
        <v>125</v>
      </c>
      <c r="F59" s="4" t="s">
        <v>98</v>
      </c>
      <c r="G59" s="10">
        <v>0.28999999999999998</v>
      </c>
      <c r="H59" s="7">
        <v>0.2</v>
      </c>
      <c r="I59">
        <v>1</v>
      </c>
      <c r="J59">
        <f t="shared" si="0"/>
        <v>1</v>
      </c>
      <c r="K59" s="7">
        <f t="shared" si="1"/>
        <v>0.2</v>
      </c>
    </row>
    <row r="60" spans="1:11" x14ac:dyDescent="0.35">
      <c r="A60">
        <v>58</v>
      </c>
      <c r="B60" t="s">
        <v>69</v>
      </c>
      <c r="C60" t="s">
        <v>7</v>
      </c>
      <c r="D60" t="s">
        <v>83</v>
      </c>
      <c r="E60" s="1" t="s">
        <v>126</v>
      </c>
      <c r="F60" s="4" t="s">
        <v>99</v>
      </c>
      <c r="G60" s="10">
        <v>0.28999999999999998</v>
      </c>
      <c r="H60" s="7">
        <v>0.25</v>
      </c>
      <c r="I60">
        <v>1</v>
      </c>
      <c r="J60">
        <f t="shared" si="0"/>
        <v>1</v>
      </c>
      <c r="K60" s="7">
        <f t="shared" si="1"/>
        <v>0.25</v>
      </c>
    </row>
    <row r="61" spans="1:11" x14ac:dyDescent="0.35">
      <c r="A61">
        <v>59</v>
      </c>
      <c r="B61" t="s">
        <v>70</v>
      </c>
      <c r="C61" t="s">
        <v>71</v>
      </c>
      <c r="D61" t="s">
        <v>84</v>
      </c>
      <c r="E61" s="1" t="s">
        <v>138</v>
      </c>
      <c r="F61" s="5" t="s">
        <v>109</v>
      </c>
      <c r="G61" s="10">
        <f>20.06/100</f>
        <v>0.2006</v>
      </c>
      <c r="H61" s="7">
        <v>0.11700000000000001</v>
      </c>
      <c r="I61">
        <v>4</v>
      </c>
      <c r="J61">
        <v>200</v>
      </c>
      <c r="K61" s="7">
        <f t="shared" si="1"/>
        <v>23.400000000000002</v>
      </c>
    </row>
    <row r="62" spans="1:11" x14ac:dyDescent="0.35">
      <c r="A62">
        <v>60</v>
      </c>
      <c r="B62" t="s">
        <v>72</v>
      </c>
      <c r="C62" t="s">
        <v>73</v>
      </c>
      <c r="D62" t="s">
        <v>84</v>
      </c>
      <c r="E62" s="1" t="s">
        <v>140</v>
      </c>
      <c r="F62" s="5" t="s">
        <v>139</v>
      </c>
      <c r="G62" s="10">
        <f>16.52/100</f>
        <v>0.16519999999999999</v>
      </c>
      <c r="H62" s="7">
        <v>0.187</v>
      </c>
      <c r="I62">
        <v>4</v>
      </c>
      <c r="J62">
        <v>100</v>
      </c>
      <c r="K62" s="7">
        <f t="shared" si="1"/>
        <v>18.7</v>
      </c>
    </row>
    <row r="63" spans="1:11" x14ac:dyDescent="0.35">
      <c r="A63">
        <v>61</v>
      </c>
      <c r="B63" t="s">
        <v>74</v>
      </c>
      <c r="C63" t="s">
        <v>75</v>
      </c>
      <c r="D63" t="s">
        <v>84</v>
      </c>
      <c r="E63" s="1" t="s">
        <v>141</v>
      </c>
      <c r="F63" s="6">
        <v>1842723</v>
      </c>
      <c r="G63" s="10">
        <v>0.8</v>
      </c>
      <c r="H63" s="7">
        <v>0.93600000000000005</v>
      </c>
      <c r="I63">
        <v>3</v>
      </c>
      <c r="J63">
        <v>10</v>
      </c>
      <c r="K63" s="7">
        <f t="shared" si="1"/>
        <v>9.3600000000000012</v>
      </c>
    </row>
    <row r="64" spans="1:11" x14ac:dyDescent="0.35">
      <c r="A64">
        <v>62</v>
      </c>
      <c r="B64" t="s">
        <v>76</v>
      </c>
      <c r="C64" t="s">
        <v>76</v>
      </c>
      <c r="D64" t="s">
        <v>84</v>
      </c>
      <c r="E64" s="1" t="s">
        <v>143</v>
      </c>
      <c r="F64" s="5" t="s">
        <v>142</v>
      </c>
      <c r="G64" s="10">
        <f>2.79/100</f>
        <v>2.7900000000000001E-2</v>
      </c>
      <c r="H64" s="7">
        <v>3.5000000000000003E-2</v>
      </c>
      <c r="I64">
        <v>3</v>
      </c>
      <c r="J64">
        <v>100</v>
      </c>
      <c r="K64" s="7">
        <f t="shared" si="1"/>
        <v>3.5000000000000004</v>
      </c>
    </row>
    <row r="65" spans="1:11" x14ac:dyDescent="0.35">
      <c r="A65">
        <v>63</v>
      </c>
      <c r="B65" t="s">
        <v>31</v>
      </c>
      <c r="C65" t="s">
        <v>77</v>
      </c>
      <c r="D65" t="s">
        <v>83</v>
      </c>
      <c r="E65" s="1" t="s">
        <v>127</v>
      </c>
      <c r="F65" s="4" t="s">
        <v>100</v>
      </c>
      <c r="G65" s="10">
        <f>2.39/100</f>
        <v>2.3900000000000001E-2</v>
      </c>
      <c r="H65" s="7">
        <f>3.25/100</f>
        <v>3.2500000000000001E-2</v>
      </c>
      <c r="I65">
        <v>2</v>
      </c>
      <c r="J65">
        <v>100</v>
      </c>
      <c r="K65" s="7">
        <f t="shared" si="1"/>
        <v>3.25</v>
      </c>
    </row>
    <row r="66" spans="1:11" x14ac:dyDescent="0.35">
      <c r="A66">
        <v>64</v>
      </c>
      <c r="B66" t="s">
        <v>78</v>
      </c>
      <c r="C66" t="s">
        <v>7</v>
      </c>
      <c r="D66" t="s">
        <v>83</v>
      </c>
      <c r="E66" s="1" t="s">
        <v>128</v>
      </c>
      <c r="F66" s="4" t="s">
        <v>101</v>
      </c>
      <c r="G66" s="10">
        <v>6</v>
      </c>
      <c r="H66" s="7">
        <v>6.05</v>
      </c>
      <c r="I66">
        <v>8</v>
      </c>
      <c r="J66">
        <v>1</v>
      </c>
      <c r="K66" s="7">
        <f t="shared" si="1"/>
        <v>6.05</v>
      </c>
    </row>
    <row r="67" spans="1:11" x14ac:dyDescent="0.35">
      <c r="H67" s="7"/>
    </row>
    <row r="68" spans="1:11" x14ac:dyDescent="0.35">
      <c r="E68" t="s">
        <v>87</v>
      </c>
      <c r="G68" s="10">
        <f>SUMPRODUCT(G3:G67,I3:I67)</f>
        <v>514.54019999999991</v>
      </c>
      <c r="H68" s="7"/>
      <c r="K68" s="7">
        <f>SUM(K3:K66)</f>
        <v>587.1099999999999</v>
      </c>
    </row>
  </sheetData>
  <autoFilter ref="A2:I66" xr:uid="{00000000-0009-0000-0000-000000000000}"/>
  <hyperlinks>
    <hyperlink ref="E46" r:id="rId1" xr:uid="{EFD5C6BF-F4E6-4984-A9CD-EB2FA3F4DD2D}"/>
    <hyperlink ref="E25" r:id="rId2" xr:uid="{AB86A111-33A5-45B0-9F14-C289B7B91B22}"/>
    <hyperlink ref="E26" r:id="rId3" xr:uid="{DF2429CD-5984-4FE2-970D-5D1BEA0878F8}"/>
    <hyperlink ref="E27" r:id="rId4" xr:uid="{2BCA977E-C18B-4C6D-A540-62B1DD71762E}"/>
    <hyperlink ref="E40" r:id="rId5" xr:uid="{B2CA98E3-3056-4316-B7F8-90925C2649AF}"/>
    <hyperlink ref="E48" r:id="rId6" xr:uid="{1EA4095A-25D9-44F6-9A2D-D9C26D8EDF06}"/>
    <hyperlink ref="E49" r:id="rId7" xr:uid="{C05C02EC-CF3E-4E5A-BECE-1D7570BD0927}"/>
    <hyperlink ref="E50" r:id="rId8" xr:uid="{A8C9838E-9B04-48CE-9447-5F27526F0101}"/>
    <hyperlink ref="E51" r:id="rId9" xr:uid="{AE45DD7C-6531-47EC-BE50-17FEEC300A39}"/>
    <hyperlink ref="E8" r:id="rId10" xr:uid="{E6CF21C0-6B16-4F21-B6CF-E6217ABE3E88}"/>
    <hyperlink ref="E12" r:id="rId11" xr:uid="{3D3E6A41-003D-4B76-8E3C-F6513E1CCF41}"/>
    <hyperlink ref="E16" r:id="rId12" xr:uid="{DC2B9EB0-C1F1-4CB6-93F6-3B6ECEF0FE6A}"/>
    <hyperlink ref="E17" r:id="rId13" xr:uid="{F149379B-D26F-4444-A168-04A325617816}"/>
    <hyperlink ref="E21" r:id="rId14" xr:uid="{61D5318A-0371-41D7-845D-AD02F5B4FCF1}"/>
    <hyperlink ref="E22" r:id="rId15" xr:uid="{44382F92-BDCC-4178-851A-7E97EF122C5C}"/>
    <hyperlink ref="E23" r:id="rId16" xr:uid="{33D3ADCB-F82A-4AC6-A269-B8FC4FA1AB68}"/>
    <hyperlink ref="E42" r:id="rId17" xr:uid="{AF6486BD-8477-47E0-A469-8486D8A9BAAD}"/>
    <hyperlink ref="E47" r:id="rId18" xr:uid="{4726C70F-E60D-48BD-9F09-7DEC4FDA57CA}"/>
    <hyperlink ref="E52" r:id="rId19" xr:uid="{492D32DE-CF89-40BD-9577-B114A3518B54}"/>
    <hyperlink ref="E53" r:id="rId20" xr:uid="{82D2FC29-0057-4856-87EA-DD255C3F4C17}"/>
    <hyperlink ref="E54" r:id="rId21" xr:uid="{52AD024F-F8BC-4831-9762-DE481718AABB}"/>
    <hyperlink ref="E55" r:id="rId22" xr:uid="{3DFF3C8B-C9A7-478F-A8A5-A2B355D542CF}"/>
    <hyperlink ref="E57" r:id="rId23" xr:uid="{C8556DD6-D3AF-4E2E-96BD-11EF089F51DA}"/>
    <hyperlink ref="E59" r:id="rId24" xr:uid="{177462A7-951C-4AB6-81AF-9932C0CF35AB}"/>
    <hyperlink ref="E60" r:id="rId25" xr:uid="{24F2775A-1D5D-4300-AE19-6ED1576EF986}"/>
    <hyperlink ref="E61" r:id="rId26" xr:uid="{CD717F98-A419-4592-94AE-C00C73A49922}"/>
    <hyperlink ref="E62" r:id="rId27" xr:uid="{00A71108-0800-46ED-B487-216AEB89B5A7}"/>
    <hyperlink ref="E63" r:id="rId28" xr:uid="{954EC7D7-3EB6-4459-95ED-52CEAF59C364}"/>
    <hyperlink ref="E64" r:id="rId29" xr:uid="{8C6BAF32-47F1-4320-8DA9-7C9B158181D2}"/>
    <hyperlink ref="E65" r:id="rId30" xr:uid="{3496BF45-D236-424C-8DF8-27EA358EC598}"/>
    <hyperlink ref="E66" r:id="rId31" xr:uid="{0C08F86C-7FC1-4D81-BA2D-EE941553D5C8}"/>
  </hyperlinks>
  <pageMargins left="0.7" right="0.7" top="0.75" bottom="0.75" header="0.3" footer="0.3"/>
  <pageSetup orientation="landscape" horizontalDpi="300" verticalDpi="30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PI_ExoMy_All_Parts_BoM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 Voellmy</dc:creator>
  <cp:lastModifiedBy>Joseph Metrailler</cp:lastModifiedBy>
  <dcterms:created xsi:type="dcterms:W3CDTF">2020-03-06T08:21:34Z</dcterms:created>
  <dcterms:modified xsi:type="dcterms:W3CDTF">2020-12-30T15:54:16Z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6bd47688-c462-4687-a4b0-70712832fd9a</vt:lpwstr>
  </property>
</Properties>
</file>