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malaptop\Desktop\repo-tfg\"/>
    </mc:Choice>
  </mc:AlternateContent>
  <xr:revisionPtr revIDLastSave="0" documentId="13_ncr:1_{A5921301-AD67-418F-8B54-9C1B71E0556C}" xr6:coauthVersionLast="47" xr6:coauthVersionMax="47" xr10:uidLastSave="{00000000-0000-0000-0000-000000000000}"/>
  <bookViews>
    <workbookView xWindow="-120" yWindow="-120" windowWidth="20730" windowHeight="11160" xr2:uid="{DDB87502-65BD-4066-BBDF-8539C84FA389}"/>
  </bookViews>
  <sheets>
    <sheet name="Resultados" sheetId="1" r:id="rId1"/>
    <sheet name="Gráf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1" l="1"/>
  <c r="P43" i="1"/>
  <c r="P46" i="1"/>
  <c r="P47" i="1"/>
  <c r="P48" i="1"/>
  <c r="P49" i="1"/>
  <c r="O51" i="1"/>
  <c r="P51" i="1" s="1"/>
  <c r="O50" i="1"/>
  <c r="P50" i="1" s="1"/>
  <c r="P44" i="1"/>
  <c r="O44" i="1"/>
  <c r="O18" i="1"/>
  <c r="P18" i="1" s="1"/>
  <c r="O19" i="1"/>
  <c r="P19" i="1" s="1"/>
  <c r="O16" i="1"/>
  <c r="P16" i="1" s="1"/>
  <c r="O12" i="1"/>
  <c r="P12" i="1" s="1"/>
  <c r="O14" i="1"/>
  <c r="P14" i="1" s="1"/>
  <c r="O15" i="1"/>
  <c r="P15" i="1" s="1"/>
  <c r="O13" i="1"/>
  <c r="P13" i="1" s="1"/>
  <c r="O17" i="1"/>
  <c r="P17" i="1" s="1"/>
  <c r="O20" i="1"/>
  <c r="P20" i="1" s="1"/>
  <c r="O21" i="1"/>
  <c r="P21" i="1" s="1"/>
  <c r="O22" i="1"/>
  <c r="P22" i="1" s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<sst xmlns="http://schemas.openxmlformats.org/spreadsheetml/2006/main" count="469" uniqueCount="92">
  <si>
    <t>Experimento 1</t>
  </si>
  <si>
    <t>Experimento 2</t>
  </si>
  <si>
    <t>Experimento 3</t>
  </si>
  <si>
    <t>Experimento 4</t>
  </si>
  <si>
    <t>Experimento 5</t>
  </si>
  <si>
    <t>Experimento 6</t>
  </si>
  <si>
    <t>Código</t>
  </si>
  <si>
    <t>Tipo</t>
  </si>
  <si>
    <t>Clasificación binaria</t>
  </si>
  <si>
    <t>Metodología</t>
  </si>
  <si>
    <t>Análisis de sentimiento</t>
  </si>
  <si>
    <t>Dataset</t>
  </si>
  <si>
    <t>IMDB reviews</t>
  </si>
  <si>
    <t>Preprocesamiento</t>
  </si>
  <si>
    <t>No</t>
  </si>
  <si>
    <t>Sí</t>
  </si>
  <si>
    <t>Total datos</t>
  </si>
  <si>
    <t>50 000 (100%)</t>
  </si>
  <si>
    <t>Épocas</t>
  </si>
  <si>
    <t>max_length</t>
  </si>
  <si>
    <t>Batch</t>
  </si>
  <si>
    <t>Columna1</t>
  </si>
  <si>
    <t>40 000 (80%)</t>
  </si>
  <si>
    <t>25 000 (50%)</t>
  </si>
  <si>
    <t>Precisión</t>
  </si>
  <si>
    <t>Pérdida (Loss)</t>
  </si>
  <si>
    <t>10 000 (20%)</t>
  </si>
  <si>
    <t>Tiempo (s)</t>
  </si>
  <si>
    <t>Tiempo (min)</t>
  </si>
  <si>
    <t>Modelo</t>
  </si>
  <si>
    <t>distilbert-base-uncased</t>
  </si>
  <si>
    <t>val_accuracy</t>
  </si>
  <si>
    <t>val_loss</t>
  </si>
  <si>
    <t>Notas</t>
  </si>
  <si>
    <t>Experimento 7</t>
  </si>
  <si>
    <t>Experimento 8</t>
  </si>
  <si>
    <t>5 000 (10%)</t>
  </si>
  <si>
    <t>2 500 (5%)</t>
  </si>
  <si>
    <t>1 000 (2%)</t>
  </si>
  <si>
    <t>Experimento 9</t>
  </si>
  <si>
    <t>500 (1%)</t>
  </si>
  <si>
    <t>GPU</t>
  </si>
  <si>
    <t>Tesla P100-PCIE-16GB</t>
  </si>
  <si>
    <t>Tesla T4</t>
  </si>
  <si>
    <t>Tesla K80</t>
  </si>
  <si>
    <t>Experimento 12</t>
  </si>
  <si>
    <t>E3 con wandb y test fijo</t>
  </si>
  <si>
    <t>Experimento 15</t>
  </si>
  <si>
    <t>Experimento 16</t>
  </si>
  <si>
    <t>Experimento 17</t>
  </si>
  <si>
    <t>Experimento 18</t>
  </si>
  <si>
    <t>Experimento 19</t>
  </si>
  <si>
    <t>Experimento 20</t>
  </si>
  <si>
    <t>Experimento 21</t>
  </si>
  <si>
    <t>Experimento 22</t>
  </si>
  <si>
    <t>No*</t>
  </si>
  <si>
    <t>Experimento 23</t>
  </si>
  <si>
    <t>Experimento 24</t>
  </si>
  <si>
    <t>Experimento 25</t>
  </si>
  <si>
    <t>Experimento 26</t>
  </si>
  <si>
    <t>Experimento 27</t>
  </si>
  <si>
    <t>Experimento 28</t>
  </si>
  <si>
    <t>Experimento 29</t>
  </si>
  <si>
    <t>Experimento 30</t>
  </si>
  <si>
    <t>Experimento 31</t>
  </si>
  <si>
    <t>Experimento 33</t>
  </si>
  <si>
    <t>Experimento 34</t>
  </si>
  <si>
    <t>MultinomialNB</t>
  </si>
  <si>
    <t>Experimento 35</t>
  </si>
  <si>
    <t>Experimento 36</t>
  </si>
  <si>
    <t>Experimento 47</t>
  </si>
  <si>
    <t>Experimento 48</t>
  </si>
  <si>
    <t>Experimento 49</t>
  </si>
  <si>
    <t>Experimento 50</t>
  </si>
  <si>
    <t>Experimento 51</t>
  </si>
  <si>
    <t>Experimento 52</t>
  </si>
  <si>
    <t>Experimento 53</t>
  </si>
  <si>
    <t>Experimento 54</t>
  </si>
  <si>
    <t>Experimento 55</t>
  </si>
  <si>
    <t>Experimento 56</t>
  </si>
  <si>
    <t>LogisticRegression</t>
  </si>
  <si>
    <t>Test</t>
  </si>
  <si>
    <t>Train</t>
  </si>
  <si>
    <t>Experimento 57</t>
  </si>
  <si>
    <t>Experimento 58</t>
  </si>
  <si>
    <t>Experimento 59</t>
  </si>
  <si>
    <t>Experimento 60</t>
  </si>
  <si>
    <t>Experimento 61</t>
  </si>
  <si>
    <t>Experimento 62</t>
  </si>
  <si>
    <t>Experimento 63</t>
  </si>
  <si>
    <t>Experimento 64</t>
  </si>
  <si>
    <t>Experimento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</si>
</sst>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ourier New"/>
      <family val="3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2" fontId="0" fillId="0" borderId="0" xfId="0" applyNumberFormat="1"/>
    <xf numFmtId="0" fontId="0" fillId="4" borderId="0" xfId="0" applyFill="1"/>
    <xf numFmtId="0" fontId="0" fillId="3" borderId="1" xfId="0" applyFont="1" applyFill="1" applyBorder="1"/>
    <xf numFmtId="2" fontId="0" fillId="2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0" fillId="5" borderId="0" xfId="0" applyFill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4" fontId="0" fillId="0" borderId="1" xfId="0" applyNumberFormat="1" applyFont="1" applyFill="1" applyBorder="1"/>
    <xf numFmtId="164" fontId="0" fillId="0" borderId="0" xfId="0" applyNumberFormat="1" applyFill="1"/>
  </cellXfs>
  <cellStyles count="1">
    <cellStyle name="Normal" xfId="0" builtinId="0"/>
  </cellStyles>
  <dxfs count="3">
    <dxf>
      <numFmt numFmtId="164" formatCode="0.00000"/>
    </dxf>
    <dxf>
      <numFmt numFmtId="2" formatCode="0.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Comparativa resultados (</a:t>
            </a:r>
            <a:r>
              <a:rPr lang="es-ES" sz="1800" b="1"/>
              <a:t>3 épocas </a:t>
            </a:r>
            <a:r>
              <a:rPr lang="es-ES" sz="1800"/>
              <a:t>en BERT</a:t>
            </a:r>
            <a:r>
              <a:rPr lang="es-ES" sz="1800" b="0" i="0" u="none" strike="noStrike" baseline="0">
                <a:effectLst/>
              </a:rPr>
              <a:t>)</a:t>
            </a:r>
            <a:endParaRPr lang="es-E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294050339530151"/>
          <c:y val="3.0438044199874892E-2"/>
          <c:w val="0.86315868173575694"/>
          <c:h val="0.65334270514250425"/>
        </c:manualLayout>
      </c:layout>
      <c:lineChart>
        <c:grouping val="standard"/>
        <c:varyColors val="0"/>
        <c:ser>
          <c:idx val="0"/>
          <c:order val="0"/>
          <c:tx>
            <c:strRef>
              <c:f>Gráficas!$B$8</c:f>
              <c:strCache>
                <c:ptCount val="1"/>
                <c:pt idx="0">
                  <c:v>distilbert-base-uncased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Gráficas!$C$2:$C$11</c:f>
              <c:numCache>
                <c:formatCode>General</c:formatCode>
                <c:ptCount val="10"/>
                <c:pt idx="0">
                  <c:v>48000</c:v>
                </c:pt>
                <c:pt idx="1">
                  <c:v>40000</c:v>
                </c:pt>
                <c:pt idx="2">
                  <c:v>25000</c:v>
                </c:pt>
                <c:pt idx="3">
                  <c:v>10000</c:v>
                </c:pt>
                <c:pt idx="4">
                  <c:v>5000</c:v>
                </c:pt>
                <c:pt idx="5">
                  <c:v>2500</c:v>
                </c:pt>
                <c:pt idx="6">
                  <c:v>1000</c:v>
                </c:pt>
                <c:pt idx="7">
                  <c:v>500</c:v>
                </c:pt>
                <c:pt idx="8">
                  <c:v>100</c:v>
                </c:pt>
                <c:pt idx="9">
                  <c:v>10</c:v>
                </c:pt>
              </c:numCache>
            </c:numRef>
          </c:cat>
          <c:val>
            <c:numRef>
              <c:f>Gráficas!$H$2:$H$11</c:f>
              <c:numCache>
                <c:formatCode>0.00000</c:formatCode>
                <c:ptCount val="10"/>
                <c:pt idx="0">
                  <c:v>0.91849999999999998</c:v>
                </c:pt>
                <c:pt idx="1">
                  <c:v>0.91449999999999998</c:v>
                </c:pt>
                <c:pt idx="2">
                  <c:v>0.91149999999999998</c:v>
                </c:pt>
                <c:pt idx="3">
                  <c:v>0.88349999999999995</c:v>
                </c:pt>
                <c:pt idx="4">
                  <c:v>0.86299999999999999</c:v>
                </c:pt>
                <c:pt idx="5">
                  <c:v>0.83699999999999997</c:v>
                </c:pt>
                <c:pt idx="6">
                  <c:v>0.82799999999999996</c:v>
                </c:pt>
                <c:pt idx="7">
                  <c:v>0.8115</c:v>
                </c:pt>
                <c:pt idx="8">
                  <c:v>0.56699999999999995</c:v>
                </c:pt>
                <c:pt idx="9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D-4C3C-99FB-65E013F21180}"/>
            </c:ext>
          </c:extLst>
        </c:ser>
        <c:ser>
          <c:idx val="1"/>
          <c:order val="1"/>
          <c:tx>
            <c:strRef>
              <c:f>Gráficas!$B$13</c:f>
              <c:strCache>
                <c:ptCount val="1"/>
                <c:pt idx="0">
                  <c:v>MultinomialNB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Gráficas!$C$2:$C$11</c:f>
              <c:numCache>
                <c:formatCode>General</c:formatCode>
                <c:ptCount val="10"/>
                <c:pt idx="0">
                  <c:v>48000</c:v>
                </c:pt>
                <c:pt idx="1">
                  <c:v>40000</c:v>
                </c:pt>
                <c:pt idx="2">
                  <c:v>25000</c:v>
                </c:pt>
                <c:pt idx="3">
                  <c:v>10000</c:v>
                </c:pt>
                <c:pt idx="4">
                  <c:v>5000</c:v>
                </c:pt>
                <c:pt idx="5">
                  <c:v>2500</c:v>
                </c:pt>
                <c:pt idx="6">
                  <c:v>1000</c:v>
                </c:pt>
                <c:pt idx="7">
                  <c:v>500</c:v>
                </c:pt>
                <c:pt idx="8">
                  <c:v>100</c:v>
                </c:pt>
                <c:pt idx="9">
                  <c:v>10</c:v>
                </c:pt>
              </c:numCache>
            </c:numRef>
          </c:cat>
          <c:val>
            <c:numRef>
              <c:f>Gráficas!$H$12:$H$21</c:f>
              <c:numCache>
                <c:formatCode>0.00000</c:formatCode>
                <c:ptCount val="10"/>
                <c:pt idx="0">
                  <c:v>0.85650000000000004</c:v>
                </c:pt>
                <c:pt idx="1">
                  <c:v>0.85950000000000004</c:v>
                </c:pt>
                <c:pt idx="2">
                  <c:v>0.85750000000000004</c:v>
                </c:pt>
                <c:pt idx="3">
                  <c:v>0.86099999999999999</c:v>
                </c:pt>
                <c:pt idx="4">
                  <c:v>0.83750000000000002</c:v>
                </c:pt>
                <c:pt idx="5">
                  <c:v>0.84750000000000003</c:v>
                </c:pt>
                <c:pt idx="6">
                  <c:v>0.80049999999999999</c:v>
                </c:pt>
                <c:pt idx="7">
                  <c:v>0.65200000000000002</c:v>
                </c:pt>
                <c:pt idx="8">
                  <c:v>0.50449999999999995</c:v>
                </c:pt>
                <c:pt idx="9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ED-4C3C-99FB-65E013F21180}"/>
            </c:ext>
          </c:extLst>
        </c:ser>
        <c:ser>
          <c:idx val="2"/>
          <c:order val="2"/>
          <c:tx>
            <c:strRef>
              <c:f>Gráficas!$B$22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Gráficas!$H$22:$H$31</c:f>
              <c:numCache>
                <c:formatCode>0.00000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ED-4C3C-99FB-65E013F21180}"/>
            </c:ext>
          </c:extLst>
        </c:ser>
        <c:ser>
          <c:idx val="3"/>
          <c:order val="3"/>
          <c:tx>
            <c:strRef>
              <c:f>Gráficas!$B$33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Gráficas!$H$32:$H$41</c:f>
              <c:numCache>
                <c:formatCode>0.00000</c:formatCode>
                <c:ptCount val="10"/>
                <c:pt idx="0">
                  <c:v>0.89049999999999996</c:v>
                </c:pt>
                <c:pt idx="1">
                  <c:v>0.88949999999999996</c:v>
                </c:pt>
                <c:pt idx="2">
                  <c:v>0.89100000000000001</c:v>
                </c:pt>
                <c:pt idx="3">
                  <c:v>0.87649999999999995</c:v>
                </c:pt>
                <c:pt idx="4">
                  <c:v>0.86250000000000004</c:v>
                </c:pt>
                <c:pt idx="5">
                  <c:v>0.84099999999999997</c:v>
                </c:pt>
                <c:pt idx="6">
                  <c:v>0.8135</c:v>
                </c:pt>
                <c:pt idx="7">
                  <c:v>0.78300000000000003</c:v>
                </c:pt>
                <c:pt idx="8">
                  <c:v>0.50649999999999995</c:v>
                </c:pt>
                <c:pt idx="9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ED-4C3C-99FB-65E013F2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3552"/>
        <c:axId val="450998960"/>
      </c:lineChart>
      <c:catAx>
        <c:axId val="4509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Ejemplos de entenamiento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8960"/>
        <c:crosses val="autoZero"/>
        <c:auto val="1"/>
        <c:lblAlgn val="ctr"/>
        <c:lblOffset val="100"/>
        <c:noMultiLvlLbl val="0"/>
      </c:catAx>
      <c:valAx>
        <c:axId val="45099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Precisión</a:t>
                </a:r>
                <a:r>
                  <a:rPr lang="es-ES" sz="1400" baseline="0"/>
                  <a:t> (validación)</a:t>
                </a:r>
                <a:endParaRPr lang="es-E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88801399825023"/>
          <c:y val="0.82291557305336838"/>
          <c:w val="0.7343350831146107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Comparativa resultados (</a:t>
            </a:r>
            <a:r>
              <a:rPr lang="es-ES" sz="1800" b="1" i="0" baseline="0">
                <a:effectLst/>
              </a:rPr>
              <a:t>8 épocas </a:t>
            </a:r>
            <a:r>
              <a:rPr lang="es-ES" sz="1800" b="0" i="0" baseline="0">
                <a:effectLst/>
              </a:rPr>
              <a:t>en BERT)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922507316576576"/>
          <c:y val="3.4530343782654897E-2"/>
          <c:w val="0.84691299738970649"/>
          <c:h val="0.65662977205498885"/>
        </c:manualLayout>
      </c:layout>
      <c:lineChart>
        <c:grouping val="standard"/>
        <c:varyColors val="0"/>
        <c:ser>
          <c:idx val="0"/>
          <c:order val="0"/>
          <c:tx>
            <c:strRef>
              <c:f>Gráficas!$B$8</c:f>
              <c:strCache>
                <c:ptCount val="1"/>
                <c:pt idx="0">
                  <c:v>distilbert-base-uncased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Gráficas!$C$2:$C$11</c:f>
              <c:numCache>
                <c:formatCode>General</c:formatCode>
                <c:ptCount val="10"/>
                <c:pt idx="0">
                  <c:v>48000</c:v>
                </c:pt>
                <c:pt idx="1">
                  <c:v>40000</c:v>
                </c:pt>
                <c:pt idx="2">
                  <c:v>25000</c:v>
                </c:pt>
                <c:pt idx="3">
                  <c:v>10000</c:v>
                </c:pt>
                <c:pt idx="4">
                  <c:v>5000</c:v>
                </c:pt>
                <c:pt idx="5">
                  <c:v>2500</c:v>
                </c:pt>
                <c:pt idx="6">
                  <c:v>1000</c:v>
                </c:pt>
                <c:pt idx="7">
                  <c:v>500</c:v>
                </c:pt>
                <c:pt idx="8">
                  <c:v>100</c:v>
                </c:pt>
                <c:pt idx="9">
                  <c:v>10</c:v>
                </c:pt>
              </c:numCache>
            </c:numRef>
          </c:cat>
          <c:val>
            <c:numRef>
              <c:f>(Gráficas!$H$2:$H$4,Gráficas!$H$51,Gráficas!$H$50,Gráficas!$H$42,Gráficas!$H$48,Gráficas!$H$47,Gráficas!$H$45,Gráficas!$H$11)</c:f>
              <c:numCache>
                <c:formatCode>0.00000</c:formatCode>
                <c:ptCount val="10"/>
                <c:pt idx="0">
                  <c:v>0.91849999999999998</c:v>
                </c:pt>
                <c:pt idx="1">
                  <c:v>0.91449999999999998</c:v>
                </c:pt>
                <c:pt idx="2">
                  <c:v>0.91149999999999998</c:v>
                </c:pt>
                <c:pt idx="3" formatCode="0.0000">
                  <c:v>0.89500000000000002</c:v>
                </c:pt>
                <c:pt idx="4" formatCode="0.0000">
                  <c:v>0.87</c:v>
                </c:pt>
                <c:pt idx="5">
                  <c:v>0.87150000000000005</c:v>
                </c:pt>
                <c:pt idx="6">
                  <c:v>0.84750000000000003</c:v>
                </c:pt>
                <c:pt idx="7">
                  <c:v>0.83150000000000002</c:v>
                </c:pt>
                <c:pt idx="8">
                  <c:v>0.65</c:v>
                </c:pt>
                <c:pt idx="9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4729-9622-CE2F61C85529}"/>
            </c:ext>
          </c:extLst>
        </c:ser>
        <c:ser>
          <c:idx val="1"/>
          <c:order val="1"/>
          <c:tx>
            <c:strRef>
              <c:f>Gráficas!$B$13</c:f>
              <c:strCache>
                <c:ptCount val="1"/>
                <c:pt idx="0">
                  <c:v>MultinomialNB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Gráficas!$C$2:$C$11</c:f>
              <c:numCache>
                <c:formatCode>General</c:formatCode>
                <c:ptCount val="10"/>
                <c:pt idx="0">
                  <c:v>48000</c:v>
                </c:pt>
                <c:pt idx="1">
                  <c:v>40000</c:v>
                </c:pt>
                <c:pt idx="2">
                  <c:v>25000</c:v>
                </c:pt>
                <c:pt idx="3">
                  <c:v>10000</c:v>
                </c:pt>
                <c:pt idx="4">
                  <c:v>5000</c:v>
                </c:pt>
                <c:pt idx="5">
                  <c:v>2500</c:v>
                </c:pt>
                <c:pt idx="6">
                  <c:v>1000</c:v>
                </c:pt>
                <c:pt idx="7">
                  <c:v>500</c:v>
                </c:pt>
                <c:pt idx="8">
                  <c:v>100</c:v>
                </c:pt>
                <c:pt idx="9">
                  <c:v>10</c:v>
                </c:pt>
              </c:numCache>
            </c:numRef>
          </c:cat>
          <c:val>
            <c:numRef>
              <c:f>Gráficas!$H$12:$H$21</c:f>
              <c:numCache>
                <c:formatCode>0.00000</c:formatCode>
                <c:ptCount val="10"/>
                <c:pt idx="0">
                  <c:v>0.85650000000000004</c:v>
                </c:pt>
                <c:pt idx="1">
                  <c:v>0.85950000000000004</c:v>
                </c:pt>
                <c:pt idx="2">
                  <c:v>0.85750000000000004</c:v>
                </c:pt>
                <c:pt idx="3">
                  <c:v>0.86099999999999999</c:v>
                </c:pt>
                <c:pt idx="4">
                  <c:v>0.83750000000000002</c:v>
                </c:pt>
                <c:pt idx="5">
                  <c:v>0.84750000000000003</c:v>
                </c:pt>
                <c:pt idx="6">
                  <c:v>0.80049999999999999</c:v>
                </c:pt>
                <c:pt idx="7">
                  <c:v>0.65200000000000002</c:v>
                </c:pt>
                <c:pt idx="8">
                  <c:v>0.50449999999999995</c:v>
                </c:pt>
                <c:pt idx="9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6-4729-9622-CE2F61C85529}"/>
            </c:ext>
          </c:extLst>
        </c:ser>
        <c:ser>
          <c:idx val="2"/>
          <c:order val="2"/>
          <c:tx>
            <c:strRef>
              <c:f>Gráficas!$B$22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Gráficas!$H$22:$H$31</c:f>
              <c:numCache>
                <c:formatCode>0.00000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6-4729-9622-CE2F61C85529}"/>
            </c:ext>
          </c:extLst>
        </c:ser>
        <c:ser>
          <c:idx val="3"/>
          <c:order val="3"/>
          <c:tx>
            <c:strRef>
              <c:f>Gráficas!$B$33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Gráficas!$H$32:$H$41</c:f>
              <c:numCache>
                <c:formatCode>0.00000</c:formatCode>
                <c:ptCount val="10"/>
                <c:pt idx="0">
                  <c:v>0.89049999999999996</c:v>
                </c:pt>
                <c:pt idx="1">
                  <c:v>0.88949999999999996</c:v>
                </c:pt>
                <c:pt idx="2">
                  <c:v>0.89100000000000001</c:v>
                </c:pt>
                <c:pt idx="3">
                  <c:v>0.87649999999999995</c:v>
                </c:pt>
                <c:pt idx="4">
                  <c:v>0.86250000000000004</c:v>
                </c:pt>
                <c:pt idx="5">
                  <c:v>0.84099999999999997</c:v>
                </c:pt>
                <c:pt idx="6">
                  <c:v>0.8135</c:v>
                </c:pt>
                <c:pt idx="7">
                  <c:v>0.78300000000000003</c:v>
                </c:pt>
                <c:pt idx="8">
                  <c:v>0.50649999999999995</c:v>
                </c:pt>
                <c:pt idx="9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6-4729-9622-CE2F61C8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3552"/>
        <c:axId val="450998960"/>
      </c:lineChart>
      <c:catAx>
        <c:axId val="4509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Ejemplos de entenamiento</a:t>
                </a:r>
              </a:p>
            </c:rich>
          </c:tx>
          <c:layout>
            <c:manualLayout>
              <c:xMode val="edge"/>
              <c:yMode val="edge"/>
              <c:x val="0.37838102359990938"/>
              <c:y val="0.76206329148146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8960"/>
        <c:crosses val="autoZero"/>
        <c:auto val="1"/>
        <c:lblAlgn val="ctr"/>
        <c:lblOffset val="100"/>
        <c:noMultiLvlLbl val="0"/>
      </c:catAx>
      <c:valAx>
        <c:axId val="45099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Precisión</a:t>
                </a:r>
                <a:r>
                  <a:rPr lang="es-ES" sz="1400" baseline="0"/>
                  <a:t> (validación)</a:t>
                </a:r>
                <a:endParaRPr lang="es-E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88801399825023"/>
          <c:y val="0.82291557305336838"/>
          <c:w val="0.7343350831146107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Comparativa resultados (</a:t>
            </a:r>
            <a:r>
              <a:rPr lang="es-ES" sz="1800" b="1" i="0" baseline="0">
                <a:effectLst/>
              </a:rPr>
              <a:t>16 épocas </a:t>
            </a:r>
            <a:r>
              <a:rPr lang="es-ES" sz="1800" b="0" i="0" baseline="0">
                <a:effectLst/>
              </a:rPr>
              <a:t>en BERT)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922507316576576"/>
          <c:y val="3.4530343782654897E-2"/>
          <c:w val="0.84691299738970649"/>
          <c:h val="0.65662977205498885"/>
        </c:manualLayout>
      </c:layout>
      <c:lineChart>
        <c:grouping val="standard"/>
        <c:varyColors val="0"/>
        <c:ser>
          <c:idx val="0"/>
          <c:order val="0"/>
          <c:tx>
            <c:strRef>
              <c:f>Gráficas!$B$8</c:f>
              <c:strCache>
                <c:ptCount val="1"/>
                <c:pt idx="0">
                  <c:v>distilbert-base-uncased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(Gráficas!$C$46,Gráficas!$C$44,Gráficas!$C$49,Gráficas!$C$43)</c:f>
              <c:numCache>
                <c:formatCode>General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(Gráficas!$H$43,Gráficas!$H$49,Gráficas!$H$46,Gráficas!$H$44)</c:f>
              <c:numCache>
                <c:formatCode>0.00000</c:formatCode>
                <c:ptCount val="4"/>
                <c:pt idx="0">
                  <c:v>0.86150000000000004</c:v>
                </c:pt>
                <c:pt idx="1">
                  <c:v>0.84950000000000003</c:v>
                </c:pt>
                <c:pt idx="2">
                  <c:v>0.84250000000000003</c:v>
                </c:pt>
                <c:pt idx="3">
                  <c:v>0.65300000000000002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D-4711-9139-B4F8CF988ECC}"/>
            </c:ext>
          </c:extLst>
        </c:ser>
        <c:ser>
          <c:idx val="1"/>
          <c:order val="1"/>
          <c:tx>
            <c:strRef>
              <c:f>Gráficas!$B$13</c:f>
              <c:strCache>
                <c:ptCount val="1"/>
                <c:pt idx="0">
                  <c:v>MultinomialNB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(Gráficas!$C$46,Gráficas!$C$44,Gráficas!$C$49,Gráficas!$C$43)</c:f>
              <c:numCache>
                <c:formatCode>General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Gráficas!$H$17:$H$20</c:f>
              <c:numCache>
                <c:formatCode>0.00000</c:formatCode>
                <c:ptCount val="4"/>
                <c:pt idx="0">
                  <c:v>0.84750000000000003</c:v>
                </c:pt>
                <c:pt idx="1">
                  <c:v>0.80049999999999999</c:v>
                </c:pt>
                <c:pt idx="2">
                  <c:v>0.65200000000000002</c:v>
                </c:pt>
                <c:pt idx="3">
                  <c:v>0.50449999999999995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D-4711-9139-B4F8CF988ECC}"/>
            </c:ext>
          </c:extLst>
        </c:ser>
        <c:ser>
          <c:idx val="2"/>
          <c:order val="2"/>
          <c:tx>
            <c:strRef>
              <c:f>Gráficas!$B$22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(Gráficas!$C$46,Gráficas!$C$44,Gráficas!$C$49,Gráficas!$C$43)</c:f>
              <c:numCache>
                <c:formatCode>General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Gráficas!$H$27:$H$30</c:f>
              <c:numCache>
                <c:formatCode>0.00000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D-4711-9139-B4F8CF988ECC}"/>
            </c:ext>
          </c:extLst>
        </c:ser>
        <c:ser>
          <c:idx val="3"/>
          <c:order val="3"/>
          <c:tx>
            <c:strRef>
              <c:f>Gráficas!$B$33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(Gráficas!$C$46,Gráficas!$C$44,Gráficas!$C$49,Gráficas!$C$43)</c:f>
              <c:numCache>
                <c:formatCode>General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Gráficas!$H$37:$H$40</c:f>
              <c:numCache>
                <c:formatCode>0.00000</c:formatCode>
                <c:ptCount val="4"/>
                <c:pt idx="0">
                  <c:v>0.84099999999999997</c:v>
                </c:pt>
                <c:pt idx="1">
                  <c:v>0.8135</c:v>
                </c:pt>
                <c:pt idx="2">
                  <c:v>0.78300000000000003</c:v>
                </c:pt>
                <c:pt idx="3">
                  <c:v>0.50649999999999995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D-4711-9139-B4F8CF98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3552"/>
        <c:axId val="450998960"/>
      </c:lineChart>
      <c:catAx>
        <c:axId val="4509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Ejemplos de entenamiento</a:t>
                </a:r>
              </a:p>
            </c:rich>
          </c:tx>
          <c:layout>
            <c:manualLayout>
              <c:xMode val="edge"/>
              <c:yMode val="edge"/>
              <c:x val="0.37838102359990938"/>
              <c:y val="0.76206329148146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8960"/>
        <c:crosses val="autoZero"/>
        <c:auto val="1"/>
        <c:lblAlgn val="ctr"/>
        <c:lblOffset val="100"/>
        <c:noMultiLvlLbl val="0"/>
      </c:catAx>
      <c:valAx>
        <c:axId val="45099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Precisión</a:t>
                </a:r>
                <a:r>
                  <a:rPr lang="es-ES" sz="1400" baseline="0"/>
                  <a:t> (validación)</a:t>
                </a:r>
                <a:endParaRPr lang="es-E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88801399825023"/>
          <c:y val="0.82291557305336838"/>
          <c:w val="0.7343350831146107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4050339530151"/>
          <c:y val="3.0438044199874892E-2"/>
          <c:w val="0.86315868173575694"/>
          <c:h val="0.65334270514250425"/>
        </c:manualLayout>
      </c:layout>
      <c:lineChart>
        <c:grouping val="standard"/>
        <c:varyColors val="0"/>
        <c:ser>
          <c:idx val="0"/>
          <c:order val="0"/>
          <c:tx>
            <c:v>distilbert-base-uncased (3 ép.)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Gráficas!$C$2:$C$11</c:f>
              <c:numCache>
                <c:formatCode>General</c:formatCode>
                <c:ptCount val="10"/>
                <c:pt idx="0">
                  <c:v>48000</c:v>
                </c:pt>
                <c:pt idx="1">
                  <c:v>40000</c:v>
                </c:pt>
                <c:pt idx="2">
                  <c:v>25000</c:v>
                </c:pt>
                <c:pt idx="3">
                  <c:v>10000</c:v>
                </c:pt>
                <c:pt idx="4">
                  <c:v>5000</c:v>
                </c:pt>
                <c:pt idx="5">
                  <c:v>2500</c:v>
                </c:pt>
                <c:pt idx="6">
                  <c:v>1000</c:v>
                </c:pt>
                <c:pt idx="7">
                  <c:v>500</c:v>
                </c:pt>
                <c:pt idx="8">
                  <c:v>100</c:v>
                </c:pt>
                <c:pt idx="9">
                  <c:v>10</c:v>
                </c:pt>
              </c:numCache>
            </c:numRef>
          </c:cat>
          <c:val>
            <c:numRef>
              <c:f>Gráficas!$H$2:$H$11</c:f>
              <c:numCache>
                <c:formatCode>0.00000</c:formatCode>
                <c:ptCount val="10"/>
                <c:pt idx="0">
                  <c:v>0.91849999999999998</c:v>
                </c:pt>
                <c:pt idx="1">
                  <c:v>0.91449999999999998</c:v>
                </c:pt>
                <c:pt idx="2">
                  <c:v>0.91149999999999998</c:v>
                </c:pt>
                <c:pt idx="3">
                  <c:v>0.88349999999999995</c:v>
                </c:pt>
                <c:pt idx="4">
                  <c:v>0.86299999999999999</c:v>
                </c:pt>
                <c:pt idx="5">
                  <c:v>0.83699999999999997</c:v>
                </c:pt>
                <c:pt idx="6">
                  <c:v>0.82799999999999996</c:v>
                </c:pt>
                <c:pt idx="7">
                  <c:v>0.8115</c:v>
                </c:pt>
                <c:pt idx="8">
                  <c:v>0.56699999999999995</c:v>
                </c:pt>
                <c:pt idx="9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3-4225-9666-029C6176E354}"/>
            </c:ext>
          </c:extLst>
        </c:ser>
        <c:ser>
          <c:idx val="1"/>
          <c:order val="1"/>
          <c:tx>
            <c:strRef>
              <c:f>Gráficas!$B$13</c:f>
              <c:strCache>
                <c:ptCount val="1"/>
                <c:pt idx="0">
                  <c:v>MultinomialNB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Gráficas!$C$2:$C$11</c:f>
              <c:numCache>
                <c:formatCode>General</c:formatCode>
                <c:ptCount val="10"/>
                <c:pt idx="0">
                  <c:v>48000</c:v>
                </c:pt>
                <c:pt idx="1">
                  <c:v>40000</c:v>
                </c:pt>
                <c:pt idx="2">
                  <c:v>25000</c:v>
                </c:pt>
                <c:pt idx="3">
                  <c:v>10000</c:v>
                </c:pt>
                <c:pt idx="4">
                  <c:v>5000</c:v>
                </c:pt>
                <c:pt idx="5">
                  <c:v>2500</c:v>
                </c:pt>
                <c:pt idx="6">
                  <c:v>1000</c:v>
                </c:pt>
                <c:pt idx="7">
                  <c:v>500</c:v>
                </c:pt>
                <c:pt idx="8">
                  <c:v>100</c:v>
                </c:pt>
                <c:pt idx="9">
                  <c:v>10</c:v>
                </c:pt>
              </c:numCache>
            </c:numRef>
          </c:cat>
          <c:val>
            <c:numRef>
              <c:f>Gráficas!$H$12:$H$21</c:f>
              <c:numCache>
                <c:formatCode>0.00000</c:formatCode>
                <c:ptCount val="10"/>
                <c:pt idx="0">
                  <c:v>0.85650000000000004</c:v>
                </c:pt>
                <c:pt idx="1">
                  <c:v>0.85950000000000004</c:v>
                </c:pt>
                <c:pt idx="2">
                  <c:v>0.85750000000000004</c:v>
                </c:pt>
                <c:pt idx="3">
                  <c:v>0.86099999999999999</c:v>
                </c:pt>
                <c:pt idx="4">
                  <c:v>0.83750000000000002</c:v>
                </c:pt>
                <c:pt idx="5">
                  <c:v>0.84750000000000003</c:v>
                </c:pt>
                <c:pt idx="6">
                  <c:v>0.80049999999999999</c:v>
                </c:pt>
                <c:pt idx="7">
                  <c:v>0.65200000000000002</c:v>
                </c:pt>
                <c:pt idx="8">
                  <c:v>0.50449999999999995</c:v>
                </c:pt>
                <c:pt idx="9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3-4225-9666-029C6176E354}"/>
            </c:ext>
          </c:extLst>
        </c:ser>
        <c:ser>
          <c:idx val="3"/>
          <c:order val="3"/>
          <c:tx>
            <c:strRef>
              <c:f>Gráficas!$B$33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Gráficas!$H$32:$H$41</c:f>
              <c:numCache>
                <c:formatCode>0.00000</c:formatCode>
                <c:ptCount val="10"/>
                <c:pt idx="0">
                  <c:v>0.89049999999999996</c:v>
                </c:pt>
                <c:pt idx="1">
                  <c:v>0.88949999999999996</c:v>
                </c:pt>
                <c:pt idx="2">
                  <c:v>0.89100000000000001</c:v>
                </c:pt>
                <c:pt idx="3">
                  <c:v>0.87649999999999995</c:v>
                </c:pt>
                <c:pt idx="4">
                  <c:v>0.86250000000000004</c:v>
                </c:pt>
                <c:pt idx="5">
                  <c:v>0.84099999999999997</c:v>
                </c:pt>
                <c:pt idx="6">
                  <c:v>0.8135</c:v>
                </c:pt>
                <c:pt idx="7">
                  <c:v>0.78300000000000003</c:v>
                </c:pt>
                <c:pt idx="8">
                  <c:v>0.50649999999999995</c:v>
                </c:pt>
                <c:pt idx="9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3-4225-9666-029C6176E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3552"/>
        <c:axId val="450998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Gráficas!$B$22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Gráficas!$H$22:$H$31</c15:sqref>
                        </c15:formulaRef>
                      </c:ext>
                    </c:extLst>
                    <c:numCache>
                      <c:formatCode>0.00000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0C3-4225-9666-029C6176E354}"/>
                  </c:ext>
                </c:extLst>
              </c15:ser>
            </c15:filteredLineSeries>
          </c:ext>
        </c:extLst>
      </c:lineChart>
      <c:catAx>
        <c:axId val="4509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Ejemplos de entrenamiento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8960"/>
        <c:crosses val="autoZero"/>
        <c:auto val="1"/>
        <c:lblAlgn val="ctr"/>
        <c:lblOffset val="100"/>
        <c:noMultiLvlLbl val="0"/>
      </c:catAx>
      <c:valAx>
        <c:axId val="45099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Precisión</a:t>
                </a:r>
                <a:r>
                  <a:rPr lang="es-ES" sz="1600" baseline="0"/>
                  <a:t> (validación)</a:t>
                </a:r>
                <a:endParaRPr lang="es-E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939142058265637E-2"/>
          <c:y val="0.82291551144084807"/>
          <c:w val="0.93640552616951034"/>
          <c:h val="0.17708448855915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2507316576576"/>
          <c:y val="3.4530343782654897E-2"/>
          <c:w val="0.84691299738970649"/>
          <c:h val="0.64027378841835902"/>
        </c:manualLayout>
      </c:layout>
      <c:lineChart>
        <c:grouping val="standard"/>
        <c:varyColors val="0"/>
        <c:ser>
          <c:idx val="0"/>
          <c:order val="0"/>
          <c:tx>
            <c:v>distilbert-base-uncased (8 ép.)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(Gráficas!$C$51,Gráficas!$C$50,Gráficas!$C$42,Gráficas!$C$48,Gráficas!$C$47,Gráficas!$C$45)</c:f>
              <c:numCache>
                <c:formatCode>General</c:formatCode>
                <c:ptCount val="6"/>
                <c:pt idx="0">
                  <c:v>10000</c:v>
                </c:pt>
                <c:pt idx="1">
                  <c:v>5000</c:v>
                </c:pt>
                <c:pt idx="2">
                  <c:v>2500</c:v>
                </c:pt>
                <c:pt idx="3">
                  <c:v>1000</c:v>
                </c:pt>
                <c:pt idx="4">
                  <c:v>500</c:v>
                </c:pt>
                <c:pt idx="5">
                  <c:v>100</c:v>
                </c:pt>
              </c:numCache>
            </c:numRef>
          </c:cat>
          <c:val>
            <c:numRef>
              <c:f>(Gráficas!$H$51,Gráficas!$H$50,Gráficas!$H$42,Gráficas!$H$48,Gráficas!$H$47,Gráficas!$H$45)</c:f>
              <c:numCache>
                <c:formatCode>0.0000</c:formatCode>
                <c:ptCount val="6"/>
                <c:pt idx="0">
                  <c:v>0.89500000000000002</c:v>
                </c:pt>
                <c:pt idx="1">
                  <c:v>0.87</c:v>
                </c:pt>
                <c:pt idx="2" formatCode="0.00000">
                  <c:v>0.87150000000000005</c:v>
                </c:pt>
                <c:pt idx="3" formatCode="0.00000">
                  <c:v>0.84750000000000003</c:v>
                </c:pt>
                <c:pt idx="4" formatCode="0.00000">
                  <c:v>0.83150000000000002</c:v>
                </c:pt>
                <c:pt idx="5" formatCode="0.00000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E-4002-8039-238FE88BAD50}"/>
            </c:ext>
          </c:extLst>
        </c:ser>
        <c:ser>
          <c:idx val="1"/>
          <c:order val="1"/>
          <c:tx>
            <c:strRef>
              <c:f>Gráficas!$B$13</c:f>
              <c:strCache>
                <c:ptCount val="1"/>
                <c:pt idx="0">
                  <c:v>MultinomialNB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(Gráficas!$C$51,Gráficas!$C$50,Gráficas!$C$42,Gráficas!$C$48,Gráficas!$C$47,Gráficas!$C$45)</c:f>
              <c:numCache>
                <c:formatCode>General</c:formatCode>
                <c:ptCount val="6"/>
                <c:pt idx="0">
                  <c:v>10000</c:v>
                </c:pt>
                <c:pt idx="1">
                  <c:v>5000</c:v>
                </c:pt>
                <c:pt idx="2">
                  <c:v>2500</c:v>
                </c:pt>
                <c:pt idx="3">
                  <c:v>1000</c:v>
                </c:pt>
                <c:pt idx="4">
                  <c:v>500</c:v>
                </c:pt>
                <c:pt idx="5">
                  <c:v>100</c:v>
                </c:pt>
              </c:numCache>
            </c:numRef>
          </c:cat>
          <c:val>
            <c:numRef>
              <c:f>Gráficas!$H$15:$H$20</c:f>
              <c:numCache>
                <c:formatCode>0.00000</c:formatCode>
                <c:ptCount val="6"/>
                <c:pt idx="0">
                  <c:v>0.86099999999999999</c:v>
                </c:pt>
                <c:pt idx="1">
                  <c:v>0.83750000000000002</c:v>
                </c:pt>
                <c:pt idx="2">
                  <c:v>0.84750000000000003</c:v>
                </c:pt>
                <c:pt idx="3">
                  <c:v>0.80049999999999999</c:v>
                </c:pt>
                <c:pt idx="4">
                  <c:v>0.65200000000000002</c:v>
                </c:pt>
                <c:pt idx="5">
                  <c:v>0.50449999999999995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E-4002-8039-238FE88BAD50}"/>
            </c:ext>
          </c:extLst>
        </c:ser>
        <c:ser>
          <c:idx val="3"/>
          <c:order val="3"/>
          <c:tx>
            <c:strRef>
              <c:f>Gráficas!$B$33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(Gráficas!$C$51,Gráficas!$C$50,Gráficas!$C$42,Gráficas!$C$48,Gráficas!$C$47,Gráficas!$C$45)</c:f>
              <c:numCache>
                <c:formatCode>General</c:formatCode>
                <c:ptCount val="6"/>
                <c:pt idx="0">
                  <c:v>10000</c:v>
                </c:pt>
                <c:pt idx="1">
                  <c:v>5000</c:v>
                </c:pt>
                <c:pt idx="2">
                  <c:v>2500</c:v>
                </c:pt>
                <c:pt idx="3">
                  <c:v>1000</c:v>
                </c:pt>
                <c:pt idx="4">
                  <c:v>500</c:v>
                </c:pt>
                <c:pt idx="5">
                  <c:v>100</c:v>
                </c:pt>
              </c:numCache>
            </c:numRef>
          </c:cat>
          <c:val>
            <c:numRef>
              <c:f>Gráficas!$H$35:$H$40</c:f>
              <c:numCache>
                <c:formatCode>0.00000</c:formatCode>
                <c:ptCount val="6"/>
                <c:pt idx="0">
                  <c:v>0.87649999999999995</c:v>
                </c:pt>
                <c:pt idx="1">
                  <c:v>0.86250000000000004</c:v>
                </c:pt>
                <c:pt idx="2">
                  <c:v>0.84099999999999997</c:v>
                </c:pt>
                <c:pt idx="3">
                  <c:v>0.8135</c:v>
                </c:pt>
                <c:pt idx="4">
                  <c:v>0.78300000000000003</c:v>
                </c:pt>
                <c:pt idx="5">
                  <c:v>0.50649999999999995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E-4002-8039-238FE88B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3552"/>
        <c:axId val="450998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Gráficas!$B$22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(Gráficas!$C$51,Gráficas!$C$50,Gráficas!$C$42,Gráficas!$C$48,Gráficas!$C$47,Gráficas!$C$45)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5000</c:v>
                      </c:pt>
                      <c:pt idx="2">
                        <c:v>2500</c:v>
                      </c:pt>
                      <c:pt idx="3">
                        <c:v>1000</c:v>
                      </c:pt>
                      <c:pt idx="4">
                        <c:v>500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Gráficas!$H$22:$H$31</c15:sqref>
                        </c15:formulaRef>
                      </c:ext>
                    </c:extLst>
                    <c:numCache>
                      <c:formatCode>0.00000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EE-4002-8039-238FE88BAD50}"/>
                  </c:ext>
                </c:extLst>
              </c15:ser>
            </c15:filteredLineSeries>
          </c:ext>
        </c:extLst>
      </c:lineChart>
      <c:catAx>
        <c:axId val="4509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Ejemplos de entrenamiento</a:t>
                </a:r>
              </a:p>
            </c:rich>
          </c:tx>
          <c:layout>
            <c:manualLayout>
              <c:xMode val="edge"/>
              <c:yMode val="edge"/>
              <c:x val="0.36753469203421496"/>
              <c:y val="0.74570731434484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8960"/>
        <c:crosses val="autoZero"/>
        <c:auto val="1"/>
        <c:lblAlgn val="ctr"/>
        <c:lblOffset val="100"/>
        <c:noMultiLvlLbl val="0"/>
      </c:catAx>
      <c:valAx>
        <c:axId val="45099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Precisión</a:t>
                </a:r>
                <a:r>
                  <a:rPr lang="es-ES" sz="1600" baseline="0"/>
                  <a:t> (validación)</a:t>
                </a:r>
                <a:endParaRPr lang="es-E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625136433186435E-2"/>
          <c:y val="0.82529388345634713"/>
          <c:w val="0.92306124812409707"/>
          <c:h val="0.17027491717441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2507316576576"/>
          <c:y val="3.4530343782654897E-2"/>
          <c:w val="0.84691299738970649"/>
          <c:h val="0.65662977205498885"/>
        </c:manualLayout>
      </c:layout>
      <c:lineChart>
        <c:grouping val="standard"/>
        <c:varyColors val="0"/>
        <c:ser>
          <c:idx val="0"/>
          <c:order val="0"/>
          <c:tx>
            <c:v>distilbert-base-uncased (16 ép.)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(Gráficas!$C$46,Gráficas!$C$44,Gráficas!$C$49,Gráficas!$C$43)</c:f>
              <c:numCache>
                <c:formatCode>General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(Gráficas!$H$43,Gráficas!$H$49,Gráficas!$H$46,Gráficas!$H$44)</c:f>
              <c:numCache>
                <c:formatCode>0.00000</c:formatCode>
                <c:ptCount val="4"/>
                <c:pt idx="0">
                  <c:v>0.86150000000000004</c:v>
                </c:pt>
                <c:pt idx="1">
                  <c:v>0.84950000000000003</c:v>
                </c:pt>
                <c:pt idx="2">
                  <c:v>0.84250000000000003</c:v>
                </c:pt>
                <c:pt idx="3">
                  <c:v>0.65300000000000002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E-4287-9B8A-0EE4E1F9928D}"/>
            </c:ext>
          </c:extLst>
        </c:ser>
        <c:ser>
          <c:idx val="1"/>
          <c:order val="1"/>
          <c:tx>
            <c:strRef>
              <c:f>Gráficas!$B$13</c:f>
              <c:strCache>
                <c:ptCount val="1"/>
                <c:pt idx="0">
                  <c:v>MultinomialNB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(Gráficas!$C$46,Gráficas!$C$44,Gráficas!$C$49,Gráficas!$C$43)</c:f>
              <c:numCache>
                <c:formatCode>General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Gráficas!$H$17:$H$20</c:f>
              <c:numCache>
                <c:formatCode>0.00000</c:formatCode>
                <c:ptCount val="4"/>
                <c:pt idx="0">
                  <c:v>0.84750000000000003</c:v>
                </c:pt>
                <c:pt idx="1">
                  <c:v>0.80049999999999999</c:v>
                </c:pt>
                <c:pt idx="2">
                  <c:v>0.65200000000000002</c:v>
                </c:pt>
                <c:pt idx="3">
                  <c:v>0.50449999999999995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E-4287-9B8A-0EE4E1F9928D}"/>
            </c:ext>
          </c:extLst>
        </c:ser>
        <c:ser>
          <c:idx val="3"/>
          <c:order val="3"/>
          <c:tx>
            <c:strRef>
              <c:f>Gráficas!$B$33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(Gráficas!$C$46,Gráficas!$C$44,Gráficas!$C$49,Gráficas!$C$43)</c:f>
              <c:numCache>
                <c:formatCode>General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Gráficas!$H$37:$H$40</c:f>
              <c:numCache>
                <c:formatCode>0.00000</c:formatCode>
                <c:ptCount val="4"/>
                <c:pt idx="0">
                  <c:v>0.84099999999999997</c:v>
                </c:pt>
                <c:pt idx="1">
                  <c:v>0.8135</c:v>
                </c:pt>
                <c:pt idx="2">
                  <c:v>0.78300000000000003</c:v>
                </c:pt>
                <c:pt idx="3">
                  <c:v>0.50649999999999995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E-4287-9B8A-0EE4E1F99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3552"/>
        <c:axId val="450998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Gráficas!$B$22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(Gráficas!$C$46,Gráficas!$C$44,Gráficas!$C$49,Gráficas!$C$43)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2500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Gráficas!$H$27:$H$30</c15:sqref>
                        </c15:formulaRef>
                      </c:ext>
                    </c:extLst>
                    <c:numCache>
                      <c:formatCode>0.00000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CE-4287-9B8A-0EE4E1F9928D}"/>
                  </c:ext>
                </c:extLst>
              </c15:ser>
            </c15:filteredLineSeries>
          </c:ext>
        </c:extLst>
      </c:lineChart>
      <c:catAx>
        <c:axId val="4509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Ejemplos de entrenamiento</a:t>
                </a:r>
              </a:p>
            </c:rich>
          </c:tx>
          <c:layout>
            <c:manualLayout>
              <c:xMode val="edge"/>
              <c:yMode val="edge"/>
              <c:x val="0.37838102359990938"/>
              <c:y val="0.76206329148146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8960"/>
        <c:crosses val="autoZero"/>
        <c:auto val="1"/>
        <c:lblAlgn val="ctr"/>
        <c:lblOffset val="100"/>
        <c:noMultiLvlLbl val="0"/>
      </c:catAx>
      <c:valAx>
        <c:axId val="45099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Precisión</a:t>
                </a:r>
                <a:r>
                  <a:rPr lang="es-ES" sz="1600" baseline="0"/>
                  <a:t> (validación)</a:t>
                </a:r>
                <a:endParaRPr lang="es-E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22652264560303"/>
          <c:y val="0.84912586579128391"/>
          <c:w val="0.7343350831146107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2507316576576"/>
          <c:y val="3.4530343782654897E-2"/>
          <c:w val="0.84691299738970649"/>
          <c:h val="0.64027378841835902"/>
        </c:manualLayout>
      </c:layout>
      <c:lineChart>
        <c:grouping val="standard"/>
        <c:varyColors val="0"/>
        <c:ser>
          <c:idx val="0"/>
          <c:order val="0"/>
          <c:tx>
            <c:v>distilbert-base-uncased (8 ép.)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(Gráficas!$C$45,Gráficas!$C$47,Gráficas!$C$48,Gráficas!$C$42,Gráficas!$C$50,Gráficas!$C$51)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(Gráficas!$H$45,Gráficas!$H$47,Gráficas!$H$48,Gráficas!$H$42,Gráficas!$H$50,Gráficas!$H$51)</c:f>
              <c:numCache>
                <c:formatCode>0.00000</c:formatCode>
                <c:ptCount val="6"/>
                <c:pt idx="0">
                  <c:v>0.65</c:v>
                </c:pt>
                <c:pt idx="1">
                  <c:v>0.83150000000000002</c:v>
                </c:pt>
                <c:pt idx="2">
                  <c:v>0.84750000000000003</c:v>
                </c:pt>
                <c:pt idx="3">
                  <c:v>0.87150000000000005</c:v>
                </c:pt>
                <c:pt idx="4" formatCode="0.0000">
                  <c:v>0.87</c:v>
                </c:pt>
                <c:pt idx="5" formatCode="0.0000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5-40F8-999C-DCE637B7EFCC}"/>
            </c:ext>
          </c:extLst>
        </c:ser>
        <c:ser>
          <c:idx val="1"/>
          <c:order val="1"/>
          <c:tx>
            <c:strRef>
              <c:f>Gráficas!$B$13</c:f>
              <c:strCache>
                <c:ptCount val="1"/>
                <c:pt idx="0">
                  <c:v>MultinomialNB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(Gráficas!$C$45,Gráficas!$C$47,Gráficas!$C$48,Gráficas!$C$42,Gráficas!$C$50,Gráficas!$C$51)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(Gráficas!$H$20,Gráficas!$H$19,Gráficas!$H$18,Gráficas!$H$17,Gráficas!$H$16,Gráficas!$H$15)</c:f>
              <c:numCache>
                <c:formatCode>0.00000</c:formatCode>
                <c:ptCount val="6"/>
                <c:pt idx="0">
                  <c:v>0.50449999999999995</c:v>
                </c:pt>
                <c:pt idx="1">
                  <c:v>0.65200000000000002</c:v>
                </c:pt>
                <c:pt idx="2">
                  <c:v>0.80049999999999999</c:v>
                </c:pt>
                <c:pt idx="3">
                  <c:v>0.84750000000000003</c:v>
                </c:pt>
                <c:pt idx="4">
                  <c:v>0.83750000000000002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5-40F8-999C-DCE637B7EFCC}"/>
            </c:ext>
          </c:extLst>
        </c:ser>
        <c:ser>
          <c:idx val="3"/>
          <c:order val="2"/>
          <c:tx>
            <c:strRef>
              <c:f>Gráficas!$B$33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(Gráficas!$C$45,Gráficas!$C$47,Gráficas!$C$48,Gráficas!$C$42,Gráficas!$C$50,Gráficas!$C$51)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(Gráficas!$H$40,Gráficas!$H$39,Gráficas!$H$38,Gráficas!$H$37,Gráficas!$H$36,Gráficas!$H$35)</c:f>
              <c:numCache>
                <c:formatCode>0.00000</c:formatCode>
                <c:ptCount val="6"/>
                <c:pt idx="0">
                  <c:v>0.50649999999999995</c:v>
                </c:pt>
                <c:pt idx="1">
                  <c:v>0.78300000000000003</c:v>
                </c:pt>
                <c:pt idx="2">
                  <c:v>0.8135</c:v>
                </c:pt>
                <c:pt idx="3">
                  <c:v>0.84099999999999997</c:v>
                </c:pt>
                <c:pt idx="4">
                  <c:v>0.86250000000000004</c:v>
                </c:pt>
                <c:pt idx="5">
                  <c:v>0.87649999999999995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5-40F8-999C-DCE637B7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3552"/>
        <c:axId val="450998960"/>
        <c:extLst/>
      </c:lineChart>
      <c:catAx>
        <c:axId val="4509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Ejemplos de entrenamiento</a:t>
                </a:r>
              </a:p>
            </c:rich>
          </c:tx>
          <c:layout>
            <c:manualLayout>
              <c:xMode val="edge"/>
              <c:yMode val="edge"/>
              <c:x val="0.36753469203421496"/>
              <c:y val="0.74570731434484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8960"/>
        <c:crosses val="autoZero"/>
        <c:auto val="1"/>
        <c:lblAlgn val="ctr"/>
        <c:lblOffset val="100"/>
        <c:noMultiLvlLbl val="0"/>
      </c:catAx>
      <c:valAx>
        <c:axId val="45099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Precisión</a:t>
                </a:r>
                <a:r>
                  <a:rPr lang="es-ES" sz="1600" baseline="0"/>
                  <a:t> (validación)</a:t>
                </a:r>
                <a:endParaRPr lang="es-E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625136433186435E-2"/>
          <c:y val="0.82529388345634713"/>
          <c:w val="0.92306124812409707"/>
          <c:h val="0.17027491717441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4050339530151"/>
          <c:y val="3.0438044199874892E-2"/>
          <c:w val="0.86315868173575694"/>
          <c:h val="0.65334270514250425"/>
        </c:manualLayout>
      </c:layout>
      <c:lineChart>
        <c:grouping val="standard"/>
        <c:varyColors val="0"/>
        <c:ser>
          <c:idx val="0"/>
          <c:order val="0"/>
          <c:tx>
            <c:v>distilbert-base-uncased (3 ép.)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(Gráficas!$C$11,Gráficas!$C$10,Gráficas!$C$9,Gráficas!$C$8,Gráficas!$C$7,Gráficas!$C$6,Gráficas!$C$5,Gráficas!$C$4,Gráficas!$C$3,Gráficas!$C$2)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40000</c:v>
                </c:pt>
                <c:pt idx="9">
                  <c:v>48000</c:v>
                </c:pt>
              </c:numCache>
            </c:numRef>
          </c:cat>
          <c:val>
            <c:numRef>
              <c:f>(Gráficas!$H$11,Gráficas!$H$10,Gráficas!$H$9,Gráficas!$H$8,Gráficas!$H$7,Gráficas!$H$6,Gráficas!$H$5,Gráficas!$H$4,Gráficas!$H$3,Gráficas!$H$2)</c:f>
              <c:numCache>
                <c:formatCode>0.00000</c:formatCode>
                <c:ptCount val="10"/>
                <c:pt idx="0">
                  <c:v>0.4975</c:v>
                </c:pt>
                <c:pt idx="1">
                  <c:v>0.56699999999999995</c:v>
                </c:pt>
                <c:pt idx="2">
                  <c:v>0.8115</c:v>
                </c:pt>
                <c:pt idx="3">
                  <c:v>0.82799999999999996</c:v>
                </c:pt>
                <c:pt idx="4">
                  <c:v>0.83699999999999997</c:v>
                </c:pt>
                <c:pt idx="5">
                  <c:v>0.86299999999999999</c:v>
                </c:pt>
                <c:pt idx="6">
                  <c:v>0.88349999999999995</c:v>
                </c:pt>
                <c:pt idx="7">
                  <c:v>0.91149999999999998</c:v>
                </c:pt>
                <c:pt idx="8">
                  <c:v>0.91449999999999998</c:v>
                </c:pt>
                <c:pt idx="9">
                  <c:v>0.91849999999999998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ABC-989E-2A5600A39F06}"/>
            </c:ext>
          </c:extLst>
        </c:ser>
        <c:ser>
          <c:idx val="1"/>
          <c:order val="1"/>
          <c:tx>
            <c:strRef>
              <c:f>Gráficas!$B$13</c:f>
              <c:strCache>
                <c:ptCount val="1"/>
                <c:pt idx="0">
                  <c:v>MultinomialNB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(Gráficas!$C$11,Gráficas!$C$10,Gráficas!$C$9,Gráficas!$C$8,Gráficas!$C$7,Gráficas!$C$6,Gráficas!$C$5,Gráficas!$C$4,Gráficas!$C$3,Gráficas!$C$2)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40000</c:v>
                </c:pt>
                <c:pt idx="9">
                  <c:v>48000</c:v>
                </c:pt>
              </c:numCache>
            </c:numRef>
          </c:cat>
          <c:val>
            <c:numRef>
              <c:f>(Gráficas!$H$21,Gráficas!$H$20,Gráficas!$H$19,Gráficas!$H$18,Gráficas!$H$17,Gráficas!$H$16,Gráficas!$H$15,Gráficas!$H$14,Gráficas!$H$13,Gráficas!$H$12)</c:f>
              <c:numCache>
                <c:formatCode>0.00000</c:formatCode>
                <c:ptCount val="10"/>
                <c:pt idx="0">
                  <c:v>0.4975</c:v>
                </c:pt>
                <c:pt idx="1">
                  <c:v>0.50449999999999995</c:v>
                </c:pt>
                <c:pt idx="2">
                  <c:v>0.65200000000000002</c:v>
                </c:pt>
                <c:pt idx="3">
                  <c:v>0.80049999999999999</c:v>
                </c:pt>
                <c:pt idx="4">
                  <c:v>0.84750000000000003</c:v>
                </c:pt>
                <c:pt idx="5">
                  <c:v>0.83750000000000002</c:v>
                </c:pt>
                <c:pt idx="6">
                  <c:v>0.86099999999999999</c:v>
                </c:pt>
                <c:pt idx="7">
                  <c:v>0.85750000000000004</c:v>
                </c:pt>
                <c:pt idx="8">
                  <c:v>0.85950000000000004</c:v>
                </c:pt>
                <c:pt idx="9">
                  <c:v>0.85650000000000004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ABC-989E-2A5600A39F06}"/>
            </c:ext>
          </c:extLst>
        </c:ser>
        <c:ser>
          <c:idx val="3"/>
          <c:order val="2"/>
          <c:tx>
            <c:strRef>
              <c:f>Gráficas!$B$33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(Gráficas!$C$11,Gráficas!$C$10,Gráficas!$C$9,Gráficas!$C$8,Gráficas!$C$7,Gráficas!$C$6,Gráficas!$C$5,Gráficas!$C$4,Gráficas!$C$3,Gráficas!$C$2)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40000</c:v>
                </c:pt>
                <c:pt idx="9">
                  <c:v>48000</c:v>
                </c:pt>
              </c:numCache>
            </c:numRef>
          </c:cat>
          <c:val>
            <c:numRef>
              <c:f>(Gráficas!$H$41,Gráficas!$H$40,Gráficas!$H$39,Gráficas!$H$38,Gráficas!$H$37,Gráficas!$H$36,Gráficas!$H$35,Gráficas!$H$34,Gráficas!$H$33,Gráficas!$H$32)</c:f>
              <c:numCache>
                <c:formatCode>0.00000</c:formatCode>
                <c:ptCount val="10"/>
                <c:pt idx="0">
                  <c:v>0.4975</c:v>
                </c:pt>
                <c:pt idx="1">
                  <c:v>0.50649999999999995</c:v>
                </c:pt>
                <c:pt idx="2">
                  <c:v>0.78300000000000003</c:v>
                </c:pt>
                <c:pt idx="3">
                  <c:v>0.8135</c:v>
                </c:pt>
                <c:pt idx="4">
                  <c:v>0.84099999999999997</c:v>
                </c:pt>
                <c:pt idx="5">
                  <c:v>0.86250000000000004</c:v>
                </c:pt>
                <c:pt idx="6">
                  <c:v>0.87649999999999995</c:v>
                </c:pt>
                <c:pt idx="7">
                  <c:v>0.89100000000000001</c:v>
                </c:pt>
                <c:pt idx="8">
                  <c:v>0.88949999999999996</c:v>
                </c:pt>
                <c:pt idx="9">
                  <c:v>0.89049999999999996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A-4ABC-989E-2A5600A3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3552"/>
        <c:axId val="450998960"/>
        <c:extLst/>
      </c:lineChart>
      <c:catAx>
        <c:axId val="4509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Ejemplos de entrenamiento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8960"/>
        <c:crosses val="autoZero"/>
        <c:auto val="1"/>
        <c:lblAlgn val="ctr"/>
        <c:lblOffset val="100"/>
        <c:noMultiLvlLbl val="0"/>
      </c:catAx>
      <c:valAx>
        <c:axId val="45099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Precisión</a:t>
                </a:r>
                <a:r>
                  <a:rPr lang="es-ES" sz="1600" baseline="0"/>
                  <a:t> (validación)</a:t>
                </a:r>
                <a:endParaRPr lang="es-E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939142058265637E-2"/>
          <c:y val="0.82291551144084807"/>
          <c:w val="0.93640552616951034"/>
          <c:h val="0.17708448855915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15687</xdr:colOff>
      <xdr:row>1</xdr:row>
      <xdr:rowOff>4761</xdr:rowOff>
    </xdr:from>
    <xdr:to>
      <xdr:col>17</xdr:col>
      <xdr:colOff>526676</xdr:colOff>
      <xdr:row>25</xdr:row>
      <xdr:rowOff>22412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72D244-0C57-4BD7-A179-B36EB5B6F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6163</xdr:colOff>
      <xdr:row>26</xdr:row>
      <xdr:rowOff>107576</xdr:rowOff>
    </xdr:from>
    <xdr:to>
      <xdr:col>17</xdr:col>
      <xdr:colOff>526677</xdr:colOff>
      <xdr:row>51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E9A467-6953-4505-9B3D-062DCCE8E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750793</xdr:colOff>
      <xdr:row>53</xdr:row>
      <xdr:rowOff>112059</xdr:rowOff>
    </xdr:from>
    <xdr:to>
      <xdr:col>17</xdr:col>
      <xdr:colOff>509307</xdr:colOff>
      <xdr:row>79</xdr:row>
      <xdr:rowOff>4482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43D0C3-08B5-498C-B160-C93E670BC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26894</xdr:colOff>
      <xdr:row>1</xdr:row>
      <xdr:rowOff>0</xdr:rowOff>
    </xdr:from>
    <xdr:to>
      <xdr:col>26</xdr:col>
      <xdr:colOff>537883</xdr:colOff>
      <xdr:row>25</xdr:row>
      <xdr:rowOff>17651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6FE024-E274-4B4A-B3B6-432786D06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17370</xdr:colOff>
      <xdr:row>26</xdr:row>
      <xdr:rowOff>102815</xdr:rowOff>
    </xdr:from>
    <xdr:to>
      <xdr:col>26</xdr:col>
      <xdr:colOff>537884</xdr:colOff>
      <xdr:row>55</xdr:row>
      <xdr:rowOff>13607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B7C7CA-E90A-4198-8D3C-4B6BCCBE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748392</xdr:colOff>
      <xdr:row>57</xdr:row>
      <xdr:rowOff>12048</xdr:rowOff>
    </xdr:from>
    <xdr:to>
      <xdr:col>26</xdr:col>
      <xdr:colOff>506906</xdr:colOff>
      <xdr:row>82</xdr:row>
      <xdr:rowOff>94971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D8236B-D03D-4107-A678-92EBED20B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311727</xdr:colOff>
      <xdr:row>26</xdr:row>
      <xdr:rowOff>103909</xdr:rowOff>
    </xdr:from>
    <xdr:to>
      <xdr:col>35</xdr:col>
      <xdr:colOff>70241</xdr:colOff>
      <xdr:row>55</xdr:row>
      <xdr:rowOff>14701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BA2A44C-9EAA-4E5A-ABD6-78DEF252A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346364</xdr:colOff>
      <xdr:row>0</xdr:row>
      <xdr:rowOff>173181</xdr:rowOff>
    </xdr:from>
    <xdr:to>
      <xdr:col>35</xdr:col>
      <xdr:colOff>95353</xdr:colOff>
      <xdr:row>25</xdr:row>
      <xdr:rowOff>332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1FBC28-70A9-4112-917D-3448E166E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9379D9-78FB-4092-9A6B-CC0E51611D2C}" name="Tabla5" displayName="Tabla5" ref="A1:U51" totalsRowShown="0">
  <autoFilter ref="A1:U51" xr:uid="{2832E5CB-A3EF-449B-9F9A-490D4774281D}"/>
  <tableColumns count="21">
    <tableColumn id="1" xr3:uid="{1104AFFD-8C4D-414F-B7F3-D7C85321EDAA}" name="Columna1"/>
    <tableColumn id="2" xr3:uid="{F2B5C193-422B-4091-8D1D-6EE4D0413C7B}" name="Código"/>
    <tableColumn id="3" xr3:uid="{01924DAC-E11E-4C51-A437-46D255572999}" name="Tipo"/>
    <tableColumn id="4" xr3:uid="{5E16C85C-257C-4DDC-A8F2-99AD4E10A77E}" name="Metodología"/>
    <tableColumn id="5" xr3:uid="{AE24FCD8-B8A2-4DF2-BC9E-EDA344AA4A8B}" name="Modelo"/>
    <tableColumn id="6" xr3:uid="{446935D7-228A-4175-8884-A07F3E5D9D1F}" name="Dataset"/>
    <tableColumn id="7" xr3:uid="{A4C01467-8F04-4DDB-9CE2-1A9AAA43EA07}" name="Train"/>
    <tableColumn id="21" xr3:uid="{7E9D6F89-81C9-400B-AFC1-0B69BE581685}" name="Test"/>
    <tableColumn id="8" xr3:uid="{1D7CC6E5-5170-4E60-8940-5435B3FDD4F6}" name="Preprocesamiento"/>
    <tableColumn id="11" xr3:uid="{DE6868AE-F746-4BE6-9442-22C2FBAE2D63}" name="Épocas"/>
    <tableColumn id="15" xr3:uid="{13E321D7-7B11-46C5-9F5A-0C968684FA30}" name="Precisión"/>
    <tableColumn id="16" xr3:uid="{3C8A64DF-9B81-499C-90E8-6809D7BDB680}" name="Pérdida (Loss)"/>
    <tableColumn id="17" xr3:uid="{96082004-D641-4D96-A194-94A6C26F3EB8}" name="val_accuracy" dataDxfId="2"/>
    <tableColumn id="18" xr3:uid="{8700D386-8BAB-4C11-BC28-5E26E56BB13D}" name="val_loss"/>
    <tableColumn id="13" xr3:uid="{0BED3444-49D3-4B96-8B89-8F03A8248DAE}" name="Tiempo (s)"/>
    <tableColumn id="14" xr3:uid="{7B2D80D7-7232-4B09-AAEA-9EA855B6FCE5}" name="Tiempo (min)" dataDxfId="1"/>
    <tableColumn id="19" xr3:uid="{30F21536-578F-4CC0-A70A-95CE1044FDCF}" name="GPU"/>
    <tableColumn id="9" xr3:uid="{5638DAF7-F074-485E-BDAA-B9D996DC8177}" name="Total datos"/>
    <tableColumn id="12" xr3:uid="{ABC9A2B1-1657-4796-9566-CDA21DD9AF9F}" name="Batch"/>
    <tableColumn id="10" xr3:uid="{6A87908D-35B1-4837-87A4-8027AC95B6E9}" name="max_length"/>
    <tableColumn id="20" xr3:uid="{1BF9AB06-62E9-4CC0-9A60-4C4979AEA720}" name="Not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E1CD3-D36D-4007-B8D5-A15D2836B333}" name="Tabla52" displayName="Tabla52" ref="A1:I51" totalsRowShown="0">
  <autoFilter ref="A1:I51" xr:uid="{58691F1A-5781-45DF-BB0D-612D3C87FB72}"/>
  <tableColumns count="9">
    <tableColumn id="1" xr3:uid="{DCA26479-417E-4195-B572-5C3CC7ED6848}" name="Columna1"/>
    <tableColumn id="5" xr3:uid="{1B5A6DE5-0BC9-47AF-8360-FE0F4A22E994}" name="Modelo"/>
    <tableColumn id="7" xr3:uid="{48200C8D-A410-443C-9EB1-452C03D91590}" name="Train"/>
    <tableColumn id="21" xr3:uid="{86EE042C-7B96-463D-9872-BF9D00EFC9CB}" name="Test"/>
    <tableColumn id="11" xr3:uid="{1181A603-ABFE-490A-A764-AFCCD8BA1353}" name="Épocas"/>
    <tableColumn id="15" xr3:uid="{32F67131-875B-4EDF-A0D4-FE5B2EA4A9B2}" name="Precisión"/>
    <tableColumn id="16" xr3:uid="{FDA62053-5DF6-401F-BC69-6EB6CB218D26}" name="Pérdida (Loss)"/>
    <tableColumn id="17" xr3:uid="{F2C7C4E6-9A68-4235-8CB0-4DF11F31AC87}" name="val_accuracy" dataDxfId="0"/>
    <tableColumn id="18" xr3:uid="{8E836F28-AD2E-4672-9DEF-EBB959C6B408}" name="val_lo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6C42-A3D5-4A51-8860-CF0C50AC6A44}">
  <dimension ref="A1:U63"/>
  <sheetViews>
    <sheetView tabSelected="1" topLeftCell="A16" zoomScale="55" zoomScaleNormal="55" workbookViewId="0">
      <selection activeCell="AB41" sqref="AB41"/>
    </sheetView>
  </sheetViews>
  <sheetFormatPr baseColWidth="10" defaultRowHeight="15" x14ac:dyDescent="0.25"/>
  <cols>
    <col min="1" max="1" width="17.28515625" bestFit="1" customWidth="1"/>
    <col min="2" max="2" width="9.42578125" bestFit="1" customWidth="1"/>
    <col min="3" max="3" width="23.42578125" customWidth="1"/>
    <col min="4" max="5" width="22.28515625" bestFit="1" customWidth="1"/>
    <col min="6" max="6" width="14.140625" bestFit="1" customWidth="1"/>
    <col min="8" max="8" width="12.85546875" bestFit="1" customWidth="1"/>
    <col min="9" max="9" width="14.140625" customWidth="1"/>
    <col min="10" max="10" width="8.5703125" customWidth="1"/>
    <col min="13" max="13" width="15.7109375" style="12" bestFit="1" customWidth="1"/>
    <col min="14" max="14" width="14.28515625" bestFit="1" customWidth="1"/>
    <col min="15" max="15" width="10.28515625" bestFit="1" customWidth="1"/>
    <col min="18" max="18" width="17.7109375" bestFit="1" customWidth="1"/>
    <col min="19" max="19" width="11.28515625" customWidth="1"/>
    <col min="21" max="21" width="15.5703125" customWidth="1"/>
    <col min="22" max="22" width="14.140625" customWidth="1"/>
    <col min="23" max="23" width="10.140625" customWidth="1"/>
    <col min="24" max="24" width="8.85546875" customWidth="1"/>
    <col min="25" max="25" width="20" bestFit="1" customWidth="1"/>
    <col min="27" max="27" width="14.85546875" customWidth="1"/>
    <col min="28" max="28" width="22" bestFit="1" customWidth="1"/>
  </cols>
  <sheetData>
    <row r="1" spans="1:21" x14ac:dyDescent="0.25">
      <c r="A1" t="s">
        <v>21</v>
      </c>
      <c r="B1" t="s">
        <v>6</v>
      </c>
      <c r="C1" t="s">
        <v>7</v>
      </c>
      <c r="D1" t="s">
        <v>9</v>
      </c>
      <c r="E1" t="s">
        <v>29</v>
      </c>
      <c r="F1" t="s">
        <v>11</v>
      </c>
      <c r="G1" t="s">
        <v>82</v>
      </c>
      <c r="H1" t="s">
        <v>81</v>
      </c>
      <c r="I1" t="s">
        <v>13</v>
      </c>
      <c r="J1" t="s">
        <v>18</v>
      </c>
      <c r="K1" t="s">
        <v>24</v>
      </c>
      <c r="L1" t="s">
        <v>25</v>
      </c>
      <c r="M1" s="12" t="s">
        <v>31</v>
      </c>
      <c r="N1" t="s">
        <v>32</v>
      </c>
      <c r="O1" t="s">
        <v>27</v>
      </c>
      <c r="P1" t="s">
        <v>28</v>
      </c>
      <c r="Q1" t="s">
        <v>41</v>
      </c>
      <c r="R1" t="s">
        <v>16</v>
      </c>
      <c r="S1" t="s">
        <v>20</v>
      </c>
      <c r="T1" t="s">
        <v>19</v>
      </c>
      <c r="U1" t="s">
        <v>33</v>
      </c>
    </row>
    <row r="2" spans="1:21" x14ac:dyDescent="0.25">
      <c r="A2" t="s">
        <v>0</v>
      </c>
      <c r="B2">
        <v>1</v>
      </c>
      <c r="C2" t="s">
        <v>10</v>
      </c>
      <c r="D2" t="s">
        <v>8</v>
      </c>
      <c r="E2" t="s">
        <v>30</v>
      </c>
      <c r="F2" t="s">
        <v>12</v>
      </c>
      <c r="G2" s="11">
        <v>0.8</v>
      </c>
      <c r="H2" s="11">
        <v>0.2</v>
      </c>
      <c r="I2" t="s">
        <v>14</v>
      </c>
      <c r="J2">
        <v>3</v>
      </c>
      <c r="K2">
        <v>0.97560000000000002</v>
      </c>
      <c r="L2">
        <v>7.17E-2</v>
      </c>
      <c r="M2" s="12">
        <v>0.93259999999999998</v>
      </c>
      <c r="N2">
        <v>0.18729999999999999</v>
      </c>
      <c r="O2">
        <v>4268</v>
      </c>
      <c r="P2" s="4">
        <f t="shared" ref="P2:P10" si="0">O2/60</f>
        <v>71.13333333333334</v>
      </c>
      <c r="Q2" t="s">
        <v>42</v>
      </c>
      <c r="R2" t="s">
        <v>17</v>
      </c>
      <c r="S2">
        <v>16</v>
      </c>
      <c r="T2">
        <v>512</v>
      </c>
    </row>
    <row r="3" spans="1:21" x14ac:dyDescent="0.25">
      <c r="A3" t="s">
        <v>1</v>
      </c>
      <c r="B3">
        <v>2</v>
      </c>
      <c r="C3" t="s">
        <v>10</v>
      </c>
      <c r="D3" t="s">
        <v>8</v>
      </c>
      <c r="E3" t="s">
        <v>30</v>
      </c>
      <c r="F3" t="s">
        <v>12</v>
      </c>
      <c r="G3" s="11">
        <v>0.8</v>
      </c>
      <c r="H3" s="11">
        <v>0.2</v>
      </c>
      <c r="I3" t="s">
        <v>55</v>
      </c>
      <c r="J3">
        <v>3</v>
      </c>
      <c r="K3">
        <v>0.97550000000000003</v>
      </c>
      <c r="L3">
        <v>7.2099999999999997E-2</v>
      </c>
      <c r="M3" s="12">
        <v>0.93020000000000003</v>
      </c>
      <c r="N3">
        <v>0.2334</v>
      </c>
      <c r="O3">
        <v>7846</v>
      </c>
      <c r="P3" s="4">
        <f t="shared" si="0"/>
        <v>130.76666666666668</v>
      </c>
      <c r="Q3" t="s">
        <v>43</v>
      </c>
      <c r="R3" t="s">
        <v>17</v>
      </c>
      <c r="S3">
        <v>16</v>
      </c>
      <c r="T3">
        <v>512</v>
      </c>
    </row>
    <row r="4" spans="1:21" x14ac:dyDescent="0.25">
      <c r="A4" t="s">
        <v>2</v>
      </c>
      <c r="B4">
        <v>3</v>
      </c>
      <c r="C4" t="s">
        <v>10</v>
      </c>
      <c r="D4" t="s">
        <v>8</v>
      </c>
      <c r="E4" t="s">
        <v>30</v>
      </c>
      <c r="F4" t="s">
        <v>12</v>
      </c>
      <c r="G4" s="11">
        <v>0.8</v>
      </c>
      <c r="H4" s="11">
        <v>0.2</v>
      </c>
      <c r="I4" t="s">
        <v>55</v>
      </c>
      <c r="J4">
        <v>3</v>
      </c>
      <c r="K4">
        <v>0.97460000000000002</v>
      </c>
      <c r="L4">
        <v>7.4499999999999997E-2</v>
      </c>
      <c r="M4" s="12">
        <v>0.92190000000000005</v>
      </c>
      <c r="N4">
        <v>0.24940000000000001</v>
      </c>
      <c r="O4">
        <v>5867</v>
      </c>
      <c r="P4" s="4">
        <f t="shared" si="0"/>
        <v>97.783333333333331</v>
      </c>
      <c r="Q4" t="s">
        <v>43</v>
      </c>
      <c r="R4" t="s">
        <v>22</v>
      </c>
      <c r="S4">
        <v>16</v>
      </c>
      <c r="T4">
        <v>512</v>
      </c>
    </row>
    <row r="5" spans="1:21" x14ac:dyDescent="0.25">
      <c r="A5" t="s">
        <v>3</v>
      </c>
      <c r="B5">
        <v>4</v>
      </c>
      <c r="C5" t="s">
        <v>10</v>
      </c>
      <c r="D5" t="s">
        <v>8</v>
      </c>
      <c r="E5" t="s">
        <v>30</v>
      </c>
      <c r="F5" t="s">
        <v>12</v>
      </c>
      <c r="G5" s="11">
        <v>0.8</v>
      </c>
      <c r="H5" s="11">
        <v>0.2</v>
      </c>
      <c r="I5" t="s">
        <v>55</v>
      </c>
      <c r="J5">
        <v>3</v>
      </c>
      <c r="K5">
        <v>0.97370000000000001</v>
      </c>
      <c r="L5">
        <v>7.6399999999999996E-2</v>
      </c>
      <c r="M5" s="12">
        <v>0.90859999999999996</v>
      </c>
      <c r="N5">
        <v>0.33910000000000001</v>
      </c>
      <c r="O5">
        <v>6791</v>
      </c>
      <c r="P5" s="4">
        <f t="shared" si="0"/>
        <v>113.18333333333334</v>
      </c>
      <c r="Q5" t="s">
        <v>44</v>
      </c>
      <c r="R5" t="s">
        <v>23</v>
      </c>
      <c r="S5">
        <v>16</v>
      </c>
      <c r="T5">
        <v>512</v>
      </c>
    </row>
    <row r="6" spans="1:21" x14ac:dyDescent="0.25">
      <c r="A6" t="s">
        <v>4</v>
      </c>
      <c r="B6">
        <v>5</v>
      </c>
      <c r="C6" t="s">
        <v>10</v>
      </c>
      <c r="D6" t="s">
        <v>8</v>
      </c>
      <c r="E6" t="s">
        <v>30</v>
      </c>
      <c r="F6" t="s">
        <v>12</v>
      </c>
      <c r="G6" s="11">
        <v>0.8</v>
      </c>
      <c r="H6" s="11">
        <v>0.2</v>
      </c>
      <c r="I6" t="s">
        <v>55</v>
      </c>
      <c r="J6">
        <v>3</v>
      </c>
      <c r="K6">
        <v>0.97109999999999996</v>
      </c>
      <c r="L6">
        <v>8.7300000000000003E-2</v>
      </c>
      <c r="M6" s="12">
        <v>0.92249999999999999</v>
      </c>
      <c r="N6">
        <v>0.28029999999999999</v>
      </c>
      <c r="O6">
        <v>1568</v>
      </c>
      <c r="P6" s="4">
        <f t="shared" si="0"/>
        <v>26.133333333333333</v>
      </c>
      <c r="Q6" t="s">
        <v>43</v>
      </c>
      <c r="R6" t="s">
        <v>26</v>
      </c>
      <c r="S6">
        <v>16</v>
      </c>
      <c r="T6">
        <v>512</v>
      </c>
    </row>
    <row r="7" spans="1:21" x14ac:dyDescent="0.25">
      <c r="A7" t="s">
        <v>5</v>
      </c>
      <c r="B7">
        <v>6</v>
      </c>
      <c r="C7" t="s">
        <v>10</v>
      </c>
      <c r="D7" t="s">
        <v>8</v>
      </c>
      <c r="E7" t="s">
        <v>30</v>
      </c>
      <c r="F7" t="s">
        <v>12</v>
      </c>
      <c r="G7" s="11">
        <v>0.8</v>
      </c>
      <c r="H7" s="11">
        <v>0.2</v>
      </c>
      <c r="I7" t="s">
        <v>55</v>
      </c>
      <c r="J7">
        <v>3</v>
      </c>
      <c r="K7">
        <v>0.96160000000000001</v>
      </c>
      <c r="L7">
        <v>0.1074</v>
      </c>
      <c r="M7" s="12">
        <v>0.90900000000000003</v>
      </c>
      <c r="N7">
        <v>0.25319999999999998</v>
      </c>
      <c r="O7">
        <v>785</v>
      </c>
      <c r="P7" s="4">
        <f t="shared" si="0"/>
        <v>13.083333333333334</v>
      </c>
      <c r="Q7" t="s">
        <v>43</v>
      </c>
      <c r="R7" t="s">
        <v>36</v>
      </c>
      <c r="S7">
        <v>16</v>
      </c>
      <c r="T7">
        <v>512</v>
      </c>
    </row>
    <row r="8" spans="1:21" x14ac:dyDescent="0.25">
      <c r="A8" t="s">
        <v>34</v>
      </c>
      <c r="B8">
        <v>7</v>
      </c>
      <c r="C8" t="s">
        <v>10</v>
      </c>
      <c r="D8" t="s">
        <v>8</v>
      </c>
      <c r="E8" t="s">
        <v>30</v>
      </c>
      <c r="F8" t="s">
        <v>12</v>
      </c>
      <c r="G8" s="11">
        <v>0.8</v>
      </c>
      <c r="H8" s="11">
        <v>0.2</v>
      </c>
      <c r="I8" t="s">
        <v>55</v>
      </c>
      <c r="J8">
        <v>3</v>
      </c>
      <c r="K8">
        <v>0.96150000000000002</v>
      </c>
      <c r="L8">
        <v>0.11310000000000001</v>
      </c>
      <c r="M8" s="12">
        <v>0.90800000000000003</v>
      </c>
      <c r="N8">
        <v>0.2671</v>
      </c>
      <c r="O8">
        <v>256</v>
      </c>
      <c r="P8" s="4">
        <f t="shared" si="0"/>
        <v>4.2666666666666666</v>
      </c>
      <c r="Q8" t="s">
        <v>42</v>
      </c>
      <c r="R8" t="s">
        <v>37</v>
      </c>
      <c r="S8">
        <v>16</v>
      </c>
      <c r="T8">
        <v>512</v>
      </c>
    </row>
    <row r="9" spans="1:21" x14ac:dyDescent="0.25">
      <c r="A9" t="s">
        <v>35</v>
      </c>
      <c r="B9">
        <v>8</v>
      </c>
      <c r="C9" t="s">
        <v>10</v>
      </c>
      <c r="D9" t="s">
        <v>8</v>
      </c>
      <c r="E9" t="s">
        <v>30</v>
      </c>
      <c r="F9" t="s">
        <v>12</v>
      </c>
      <c r="G9" s="11">
        <v>0.8</v>
      </c>
      <c r="H9" s="11">
        <v>0.2</v>
      </c>
      <c r="I9" t="s">
        <v>55</v>
      </c>
      <c r="J9">
        <v>3</v>
      </c>
      <c r="K9">
        <v>0.93879999999999997</v>
      </c>
      <c r="L9">
        <v>0.16639999999999999</v>
      </c>
      <c r="M9" s="12">
        <v>0.92</v>
      </c>
      <c r="N9">
        <v>0.2387</v>
      </c>
      <c r="O9">
        <v>327</v>
      </c>
      <c r="P9" s="4">
        <f t="shared" si="0"/>
        <v>5.45</v>
      </c>
      <c r="Q9" t="s">
        <v>44</v>
      </c>
      <c r="R9" t="s">
        <v>38</v>
      </c>
      <c r="S9">
        <v>16</v>
      </c>
      <c r="T9">
        <v>512</v>
      </c>
    </row>
    <row r="10" spans="1:21" x14ac:dyDescent="0.25">
      <c r="A10" t="s">
        <v>39</v>
      </c>
      <c r="B10">
        <v>9</v>
      </c>
      <c r="C10" t="s">
        <v>10</v>
      </c>
      <c r="D10" t="s">
        <v>8</v>
      </c>
      <c r="E10" t="s">
        <v>30</v>
      </c>
      <c r="F10" t="s">
        <v>12</v>
      </c>
      <c r="G10" s="11">
        <v>0.8</v>
      </c>
      <c r="H10" s="11">
        <v>0.2</v>
      </c>
      <c r="I10" t="s">
        <v>55</v>
      </c>
      <c r="J10">
        <v>3</v>
      </c>
      <c r="K10">
        <v>0.95130000000000003</v>
      </c>
      <c r="L10">
        <v>0.1459</v>
      </c>
      <c r="M10" s="12">
        <v>0.88</v>
      </c>
      <c r="N10">
        <v>0.30320000000000003</v>
      </c>
      <c r="O10">
        <v>4088</v>
      </c>
      <c r="P10" s="4">
        <f t="shared" si="0"/>
        <v>68.13333333333334</v>
      </c>
      <c r="Q10" t="s">
        <v>14</v>
      </c>
      <c r="R10" t="s">
        <v>40</v>
      </c>
      <c r="S10">
        <v>16</v>
      </c>
      <c r="T10">
        <v>512</v>
      </c>
    </row>
    <row r="11" spans="1:21" x14ac:dyDescent="0.25">
      <c r="A11" t="s">
        <v>45</v>
      </c>
      <c r="B11">
        <v>15</v>
      </c>
      <c r="C11" t="s">
        <v>10</v>
      </c>
      <c r="D11" t="s">
        <v>8</v>
      </c>
      <c r="E11" t="s">
        <v>30</v>
      </c>
      <c r="F11" t="s">
        <v>12</v>
      </c>
      <c r="G11">
        <v>40000</v>
      </c>
      <c r="H11">
        <v>2000</v>
      </c>
      <c r="I11" t="s">
        <v>15</v>
      </c>
      <c r="J11">
        <v>3</v>
      </c>
      <c r="P11" s="4">
        <f>O11/60</f>
        <v>0</v>
      </c>
      <c r="R11" t="s">
        <v>17</v>
      </c>
      <c r="S11">
        <v>16</v>
      </c>
      <c r="T11">
        <v>512</v>
      </c>
      <c r="U11" t="s">
        <v>46</v>
      </c>
    </row>
    <row r="12" spans="1:21" x14ac:dyDescent="0.25">
      <c r="A12" s="5" t="s">
        <v>47</v>
      </c>
      <c r="B12">
        <v>16</v>
      </c>
      <c r="C12" t="s">
        <v>10</v>
      </c>
      <c r="D12" t="s">
        <v>8</v>
      </c>
      <c r="E12" t="s">
        <v>30</v>
      </c>
      <c r="F12" t="s">
        <v>12</v>
      </c>
      <c r="G12">
        <v>48000</v>
      </c>
      <c r="H12">
        <v>2000</v>
      </c>
      <c r="I12" t="s">
        <v>15</v>
      </c>
      <c r="J12">
        <v>3</v>
      </c>
      <c r="K12">
        <v>0.97460000000000002</v>
      </c>
      <c r="L12">
        <v>7.5399999999999995E-2</v>
      </c>
      <c r="M12" s="12">
        <v>0.91849999999999998</v>
      </c>
      <c r="N12">
        <v>0.30630000000000002</v>
      </c>
      <c r="O12">
        <f>2740+2691+2691</f>
        <v>8122</v>
      </c>
      <c r="P12" s="4">
        <f>O12/60</f>
        <v>135.36666666666667</v>
      </c>
      <c r="Q12" s="1" t="s">
        <v>43</v>
      </c>
      <c r="S12">
        <v>16</v>
      </c>
      <c r="T12">
        <v>512</v>
      </c>
    </row>
    <row r="13" spans="1:21" x14ac:dyDescent="0.25">
      <c r="A13" s="5" t="s">
        <v>48</v>
      </c>
      <c r="B13">
        <v>24</v>
      </c>
      <c r="C13" t="s">
        <v>10</v>
      </c>
      <c r="D13" t="s">
        <v>8</v>
      </c>
      <c r="E13" t="s">
        <v>30</v>
      </c>
      <c r="F13" t="s">
        <v>12</v>
      </c>
      <c r="G13">
        <v>40000</v>
      </c>
      <c r="H13">
        <v>2000</v>
      </c>
      <c r="I13" t="s">
        <v>15</v>
      </c>
      <c r="J13">
        <v>3</v>
      </c>
      <c r="K13">
        <v>0.97299999999999998</v>
      </c>
      <c r="L13">
        <v>7.6999999999999999E-2</v>
      </c>
      <c r="M13" s="12">
        <v>0.91449999999999998</v>
      </c>
      <c r="N13">
        <v>0.25159999999999999</v>
      </c>
      <c r="O13">
        <f>4247+4196+4197</f>
        <v>12640</v>
      </c>
      <c r="P13" s="4">
        <f>O13/60</f>
        <v>210.66666666666666</v>
      </c>
      <c r="Q13" s="1" t="s">
        <v>44</v>
      </c>
      <c r="S13">
        <v>16</v>
      </c>
      <c r="T13">
        <v>512</v>
      </c>
    </row>
    <row r="14" spans="1:21" x14ac:dyDescent="0.25">
      <c r="A14" s="5" t="s">
        <v>49</v>
      </c>
      <c r="B14">
        <v>17</v>
      </c>
      <c r="C14" t="s">
        <v>10</v>
      </c>
      <c r="D14" t="s">
        <v>8</v>
      </c>
      <c r="E14" t="s">
        <v>30</v>
      </c>
      <c r="F14" t="s">
        <v>12</v>
      </c>
      <c r="G14">
        <v>25000</v>
      </c>
      <c r="H14">
        <v>2000</v>
      </c>
      <c r="I14" t="s">
        <v>15</v>
      </c>
      <c r="J14">
        <v>3</v>
      </c>
      <c r="K14">
        <v>0.9758</v>
      </c>
      <c r="L14">
        <v>7.3599999999999999E-2</v>
      </c>
      <c r="M14" s="12">
        <v>0.91149999999999998</v>
      </c>
      <c r="N14">
        <v>0.32219999999999999</v>
      </c>
      <c r="O14">
        <f>1482+1482+1530</f>
        <v>4494</v>
      </c>
      <c r="P14" s="4">
        <f>O14/60</f>
        <v>74.900000000000006</v>
      </c>
      <c r="Q14" s="1" t="s">
        <v>43</v>
      </c>
      <c r="S14">
        <v>16</v>
      </c>
      <c r="T14">
        <v>512</v>
      </c>
    </row>
    <row r="15" spans="1:21" x14ac:dyDescent="0.25">
      <c r="A15" s="5" t="s">
        <v>50</v>
      </c>
      <c r="B15">
        <v>15</v>
      </c>
      <c r="C15" t="s">
        <v>10</v>
      </c>
      <c r="D15" t="s">
        <v>8</v>
      </c>
      <c r="E15" t="s">
        <v>30</v>
      </c>
      <c r="F15" t="s">
        <v>12</v>
      </c>
      <c r="G15">
        <v>10000</v>
      </c>
      <c r="H15">
        <v>2000</v>
      </c>
      <c r="I15" t="s">
        <v>15</v>
      </c>
      <c r="J15">
        <v>3</v>
      </c>
      <c r="K15">
        <v>0.97199999999999998</v>
      </c>
      <c r="L15">
        <v>8.3099999999999993E-2</v>
      </c>
      <c r="M15" s="12">
        <v>0.88349999999999995</v>
      </c>
      <c r="N15">
        <v>0.39710000000000001</v>
      </c>
      <c r="O15">
        <f>656+618+617</f>
        <v>1891</v>
      </c>
      <c r="P15" s="4">
        <f>O15/60</f>
        <v>31.516666666666666</v>
      </c>
      <c r="Q15" s="1" t="s">
        <v>43</v>
      </c>
      <c r="S15">
        <v>16</v>
      </c>
      <c r="T15">
        <v>512</v>
      </c>
    </row>
    <row r="16" spans="1:21" x14ac:dyDescent="0.25">
      <c r="A16" s="5" t="s">
        <v>51</v>
      </c>
      <c r="B16">
        <v>25</v>
      </c>
      <c r="C16" t="s">
        <v>10</v>
      </c>
      <c r="D16" t="s">
        <v>8</v>
      </c>
      <c r="E16" t="s">
        <v>30</v>
      </c>
      <c r="F16" t="s">
        <v>12</v>
      </c>
      <c r="G16">
        <v>5000</v>
      </c>
      <c r="H16">
        <v>2000</v>
      </c>
      <c r="I16" t="s">
        <v>15</v>
      </c>
      <c r="J16">
        <v>3</v>
      </c>
      <c r="K16">
        <v>0.96340000000000003</v>
      </c>
      <c r="L16">
        <v>0.1033</v>
      </c>
      <c r="M16" s="12">
        <v>0.86299999999999999</v>
      </c>
      <c r="N16">
        <v>0.42930000000000001</v>
      </c>
      <c r="O16">
        <f>656+605+605</f>
        <v>1866</v>
      </c>
      <c r="P16" s="4">
        <f>O16/60</f>
        <v>31.1</v>
      </c>
      <c r="Q16" s="1" t="s">
        <v>44</v>
      </c>
      <c r="S16">
        <v>16</v>
      </c>
      <c r="T16">
        <v>512</v>
      </c>
    </row>
    <row r="17" spans="1:21" x14ac:dyDescent="0.25">
      <c r="A17" s="5" t="s">
        <v>52</v>
      </c>
      <c r="B17">
        <v>20</v>
      </c>
      <c r="C17" t="s">
        <v>10</v>
      </c>
      <c r="D17" t="s">
        <v>8</v>
      </c>
      <c r="E17" t="s">
        <v>30</v>
      </c>
      <c r="F17" t="s">
        <v>12</v>
      </c>
      <c r="G17">
        <v>2500</v>
      </c>
      <c r="H17">
        <v>2000</v>
      </c>
      <c r="I17" t="s">
        <v>15</v>
      </c>
      <c r="J17">
        <v>3</v>
      </c>
      <c r="K17">
        <v>0.94810000000000005</v>
      </c>
      <c r="L17">
        <v>0.15359999999999999</v>
      </c>
      <c r="M17" s="12">
        <v>0.83699999999999997</v>
      </c>
      <c r="N17">
        <v>0.6018</v>
      </c>
      <c r="O17">
        <f>148+103+103</f>
        <v>354</v>
      </c>
      <c r="P17" s="4">
        <f>O17/60</f>
        <v>5.9</v>
      </c>
      <c r="S17">
        <v>16</v>
      </c>
      <c r="T17">
        <v>512</v>
      </c>
    </row>
    <row r="18" spans="1:21" x14ac:dyDescent="0.25">
      <c r="A18" s="5" t="s">
        <v>53</v>
      </c>
      <c r="B18" s="2">
        <v>27</v>
      </c>
      <c r="C18" s="2" t="s">
        <v>10</v>
      </c>
      <c r="D18" s="2" t="s">
        <v>8</v>
      </c>
      <c r="E18" s="2" t="s">
        <v>30</v>
      </c>
      <c r="F18" s="2" t="s">
        <v>12</v>
      </c>
      <c r="G18" s="2">
        <v>2500</v>
      </c>
      <c r="H18">
        <v>2000</v>
      </c>
      <c r="I18" s="2" t="s">
        <v>15</v>
      </c>
      <c r="J18" s="6">
        <v>8</v>
      </c>
      <c r="K18">
        <v>0.99560000000000004</v>
      </c>
      <c r="L18">
        <v>1.84E-2</v>
      </c>
      <c r="M18" s="16">
        <v>0.87150000000000005</v>
      </c>
      <c r="N18">
        <v>0.65839999999999999</v>
      </c>
      <c r="O18">
        <f>221+178+178+179+179+179+179+179</f>
        <v>1472</v>
      </c>
      <c r="P18" s="7">
        <f>O18/60</f>
        <v>24.533333333333335</v>
      </c>
      <c r="Q18" s="8" t="s">
        <v>43</v>
      </c>
      <c r="R18" s="2"/>
      <c r="S18" s="2">
        <v>16</v>
      </c>
      <c r="T18" s="2">
        <v>512</v>
      </c>
      <c r="U18" s="3"/>
    </row>
    <row r="19" spans="1:21" x14ac:dyDescent="0.25">
      <c r="A19" s="5" t="s">
        <v>54</v>
      </c>
      <c r="B19">
        <v>26</v>
      </c>
      <c r="C19" t="s">
        <v>10</v>
      </c>
      <c r="D19" t="s">
        <v>8</v>
      </c>
      <c r="E19" t="s">
        <v>30</v>
      </c>
      <c r="F19" t="s">
        <v>12</v>
      </c>
      <c r="G19">
        <v>1000</v>
      </c>
      <c r="H19">
        <v>2000</v>
      </c>
      <c r="I19" t="s">
        <v>15</v>
      </c>
      <c r="J19">
        <v>3</v>
      </c>
      <c r="K19">
        <v>0.96189999999999998</v>
      </c>
      <c r="L19">
        <v>0.14530000000000001</v>
      </c>
      <c r="M19" s="12">
        <v>0.82799999999999996</v>
      </c>
      <c r="N19">
        <v>0.51449999999999996</v>
      </c>
      <c r="O19">
        <f>133+91+92</f>
        <v>316</v>
      </c>
      <c r="P19" s="4">
        <f>O19/60</f>
        <v>5.2666666666666666</v>
      </c>
      <c r="Q19" s="1" t="s">
        <v>43</v>
      </c>
      <c r="S19">
        <v>16</v>
      </c>
      <c r="T19">
        <v>512</v>
      </c>
    </row>
    <row r="20" spans="1:21" x14ac:dyDescent="0.25">
      <c r="A20" s="5" t="s">
        <v>56</v>
      </c>
      <c r="B20">
        <v>21</v>
      </c>
      <c r="C20" t="s">
        <v>10</v>
      </c>
      <c r="D20" t="s">
        <v>8</v>
      </c>
      <c r="E20" t="s">
        <v>30</v>
      </c>
      <c r="F20" t="s">
        <v>12</v>
      </c>
      <c r="G20">
        <v>500</v>
      </c>
      <c r="H20">
        <v>2000</v>
      </c>
      <c r="I20" t="s">
        <v>15</v>
      </c>
      <c r="J20">
        <v>3</v>
      </c>
      <c r="K20">
        <v>0.91559999999999997</v>
      </c>
      <c r="L20">
        <v>0.2321</v>
      </c>
      <c r="M20" s="12">
        <v>0.8115</v>
      </c>
      <c r="N20">
        <v>0.56979999999999997</v>
      </c>
      <c r="O20">
        <f>111+67+67</f>
        <v>245</v>
      </c>
      <c r="P20" s="4">
        <f>O20/60</f>
        <v>4.083333333333333</v>
      </c>
      <c r="Q20" t="s">
        <v>43</v>
      </c>
      <c r="S20">
        <v>16</v>
      </c>
      <c r="T20">
        <v>512</v>
      </c>
    </row>
    <row r="21" spans="1:21" x14ac:dyDescent="0.25">
      <c r="A21" s="5" t="s">
        <v>57</v>
      </c>
      <c r="B21">
        <v>22</v>
      </c>
      <c r="C21" t="s">
        <v>10</v>
      </c>
      <c r="D21" t="s">
        <v>8</v>
      </c>
      <c r="E21" t="s">
        <v>30</v>
      </c>
      <c r="F21" t="s">
        <v>12</v>
      </c>
      <c r="G21">
        <v>100</v>
      </c>
      <c r="H21">
        <v>2000</v>
      </c>
      <c r="I21" t="s">
        <v>15</v>
      </c>
      <c r="J21">
        <v>3</v>
      </c>
      <c r="K21">
        <v>0.75039999999999996</v>
      </c>
      <c r="L21">
        <v>0.50829999999999997</v>
      </c>
      <c r="M21" s="12">
        <v>0.56699999999999995</v>
      </c>
      <c r="N21">
        <v>0.81340000000000001</v>
      </c>
      <c r="O21">
        <f>89+44+43</f>
        <v>176</v>
      </c>
      <c r="P21" s="4">
        <f>O21/60</f>
        <v>2.9333333333333331</v>
      </c>
      <c r="Q21" t="s">
        <v>43</v>
      </c>
      <c r="S21">
        <v>16</v>
      </c>
      <c r="T21">
        <v>512</v>
      </c>
    </row>
    <row r="22" spans="1:21" x14ac:dyDescent="0.25">
      <c r="A22" s="5" t="s">
        <v>58</v>
      </c>
      <c r="B22">
        <v>23</v>
      </c>
      <c r="C22" t="s">
        <v>10</v>
      </c>
      <c r="D22" t="s">
        <v>8</v>
      </c>
      <c r="E22" t="s">
        <v>30</v>
      </c>
      <c r="F22" t="s">
        <v>12</v>
      </c>
      <c r="G22">
        <v>10</v>
      </c>
      <c r="H22">
        <v>2000</v>
      </c>
      <c r="I22" t="s">
        <v>15</v>
      </c>
      <c r="J22">
        <v>3</v>
      </c>
      <c r="K22">
        <v>0.7</v>
      </c>
      <c r="L22">
        <v>0.60099999999999998</v>
      </c>
      <c r="M22" s="12">
        <v>0.4975</v>
      </c>
      <c r="N22">
        <v>0.72109999999999996</v>
      </c>
      <c r="O22">
        <f>84+41+42</f>
        <v>167</v>
      </c>
      <c r="P22" s="4">
        <f>O22/60</f>
        <v>2.7833333333333332</v>
      </c>
      <c r="Q22" t="s">
        <v>43</v>
      </c>
      <c r="S22">
        <v>16</v>
      </c>
      <c r="T22">
        <v>512</v>
      </c>
    </row>
    <row r="23" spans="1:21" x14ac:dyDescent="0.25">
      <c r="A23" s="10" t="s">
        <v>59</v>
      </c>
      <c r="B23">
        <v>28</v>
      </c>
      <c r="C23" t="s">
        <v>10</v>
      </c>
      <c r="D23" t="s">
        <v>8</v>
      </c>
      <c r="E23" s="9" t="s">
        <v>67</v>
      </c>
      <c r="F23" t="s">
        <v>12</v>
      </c>
      <c r="G23">
        <v>48000</v>
      </c>
      <c r="H23">
        <v>2000</v>
      </c>
      <c r="I23" t="s">
        <v>15</v>
      </c>
      <c r="K23">
        <v>0.90529999999999999</v>
      </c>
      <c r="M23" s="12">
        <v>0.85650000000000004</v>
      </c>
      <c r="P23" s="4"/>
      <c r="Q23" t="s">
        <v>43</v>
      </c>
    </row>
    <row r="24" spans="1:21" x14ac:dyDescent="0.25">
      <c r="A24" s="10" t="s">
        <v>60</v>
      </c>
      <c r="B24">
        <v>29</v>
      </c>
      <c r="C24" t="s">
        <v>10</v>
      </c>
      <c r="D24" t="s">
        <v>8</v>
      </c>
      <c r="E24" s="9" t="s">
        <v>67</v>
      </c>
      <c r="F24" t="s">
        <v>12</v>
      </c>
      <c r="G24">
        <v>40000</v>
      </c>
      <c r="H24">
        <v>2000</v>
      </c>
      <c r="I24" t="s">
        <v>15</v>
      </c>
      <c r="K24">
        <v>0.9083</v>
      </c>
      <c r="M24" s="12">
        <v>0.85950000000000004</v>
      </c>
      <c r="P24" s="4"/>
      <c r="Q24" t="s">
        <v>43</v>
      </c>
    </row>
    <row r="25" spans="1:21" x14ac:dyDescent="0.25">
      <c r="A25" s="10" t="s">
        <v>61</v>
      </c>
      <c r="B25">
        <v>30</v>
      </c>
      <c r="C25" t="s">
        <v>10</v>
      </c>
      <c r="D25" t="s">
        <v>8</v>
      </c>
      <c r="E25" s="9" t="s">
        <v>67</v>
      </c>
      <c r="F25" t="s">
        <v>12</v>
      </c>
      <c r="G25">
        <v>25000</v>
      </c>
      <c r="H25">
        <v>2000</v>
      </c>
      <c r="I25" t="s">
        <v>15</v>
      </c>
      <c r="K25">
        <v>0.91835999999999995</v>
      </c>
      <c r="M25" s="12">
        <v>0.85750000000000004</v>
      </c>
      <c r="P25" s="4"/>
      <c r="Q25" t="s">
        <v>43</v>
      </c>
    </row>
    <row r="26" spans="1:21" x14ac:dyDescent="0.25">
      <c r="A26" s="10" t="s">
        <v>62</v>
      </c>
      <c r="B26">
        <v>31</v>
      </c>
      <c r="C26" t="s">
        <v>10</v>
      </c>
      <c r="D26" t="s">
        <v>8</v>
      </c>
      <c r="E26" s="9" t="s">
        <v>67</v>
      </c>
      <c r="F26" t="s">
        <v>12</v>
      </c>
      <c r="G26">
        <v>10000</v>
      </c>
      <c r="H26">
        <v>2000</v>
      </c>
      <c r="I26" t="s">
        <v>15</v>
      </c>
      <c r="K26">
        <v>0.93930000000000002</v>
      </c>
      <c r="M26" s="12">
        <v>0.86099999999999999</v>
      </c>
      <c r="P26" s="4"/>
      <c r="Q26" t="s">
        <v>43</v>
      </c>
    </row>
    <row r="27" spans="1:21" x14ac:dyDescent="0.25">
      <c r="A27" s="10" t="s">
        <v>63</v>
      </c>
      <c r="B27">
        <v>32</v>
      </c>
      <c r="C27" t="s">
        <v>10</v>
      </c>
      <c r="D27" t="s">
        <v>8</v>
      </c>
      <c r="E27" s="9" t="s">
        <v>67</v>
      </c>
      <c r="F27" t="s">
        <v>12</v>
      </c>
      <c r="G27">
        <v>5000</v>
      </c>
      <c r="H27">
        <v>2000</v>
      </c>
      <c r="I27" t="s">
        <v>15</v>
      </c>
      <c r="K27">
        <v>0.94940000000000002</v>
      </c>
      <c r="M27" s="12">
        <v>0.83750000000000002</v>
      </c>
      <c r="N27" s="4"/>
      <c r="P27" s="4"/>
      <c r="Q27" t="s">
        <v>43</v>
      </c>
    </row>
    <row r="28" spans="1:21" x14ac:dyDescent="0.25">
      <c r="A28" s="10" t="s">
        <v>64</v>
      </c>
      <c r="B28">
        <v>33</v>
      </c>
      <c r="C28" t="s">
        <v>10</v>
      </c>
      <c r="D28" t="s">
        <v>8</v>
      </c>
      <c r="E28" s="9" t="s">
        <v>67</v>
      </c>
      <c r="F28" t="s">
        <v>12</v>
      </c>
      <c r="G28">
        <v>2500</v>
      </c>
      <c r="H28">
        <v>2000</v>
      </c>
      <c r="I28" t="s">
        <v>15</v>
      </c>
      <c r="K28">
        <v>0.97319999999999995</v>
      </c>
      <c r="M28" s="12">
        <v>0.84750000000000003</v>
      </c>
      <c r="P28" s="4"/>
      <c r="Q28" t="s">
        <v>43</v>
      </c>
    </row>
    <row r="29" spans="1:21" x14ac:dyDescent="0.25">
      <c r="A29" s="10" t="s">
        <v>65</v>
      </c>
      <c r="B29">
        <v>35</v>
      </c>
      <c r="C29" t="s">
        <v>10</v>
      </c>
      <c r="D29" t="s">
        <v>8</v>
      </c>
      <c r="E29" s="9" t="s">
        <v>67</v>
      </c>
      <c r="F29" t="s">
        <v>12</v>
      </c>
      <c r="G29">
        <v>1000</v>
      </c>
      <c r="H29">
        <v>2000</v>
      </c>
      <c r="I29" t="s">
        <v>15</v>
      </c>
      <c r="K29">
        <v>1</v>
      </c>
      <c r="M29" s="12">
        <v>0.80049999999999999</v>
      </c>
      <c r="P29" s="4"/>
      <c r="Q29" t="s">
        <v>43</v>
      </c>
    </row>
    <row r="30" spans="1:21" x14ac:dyDescent="0.25">
      <c r="A30" s="10" t="s">
        <v>66</v>
      </c>
      <c r="B30">
        <v>36</v>
      </c>
      <c r="C30" t="s">
        <v>10</v>
      </c>
      <c r="D30" t="s">
        <v>8</v>
      </c>
      <c r="E30" s="9" t="s">
        <v>67</v>
      </c>
      <c r="F30" t="s">
        <v>12</v>
      </c>
      <c r="G30">
        <v>500</v>
      </c>
      <c r="H30">
        <v>2000</v>
      </c>
      <c r="I30" t="s">
        <v>15</v>
      </c>
      <c r="K30">
        <v>0.97799999999999998</v>
      </c>
      <c r="M30" s="12">
        <v>0.65200000000000002</v>
      </c>
      <c r="P30" s="4"/>
      <c r="Q30" t="s">
        <v>43</v>
      </c>
    </row>
    <row r="31" spans="1:21" x14ac:dyDescent="0.25">
      <c r="A31" s="10" t="s">
        <v>68</v>
      </c>
      <c r="B31">
        <v>37</v>
      </c>
      <c r="C31" t="s">
        <v>10</v>
      </c>
      <c r="D31" t="s">
        <v>8</v>
      </c>
      <c r="E31" s="9" t="s">
        <v>67</v>
      </c>
      <c r="F31" t="s">
        <v>12</v>
      </c>
      <c r="G31">
        <v>100</v>
      </c>
      <c r="H31">
        <v>2000</v>
      </c>
      <c r="I31" t="s">
        <v>15</v>
      </c>
      <c r="K31">
        <v>0.97</v>
      </c>
      <c r="M31" s="12">
        <v>0.50449999999999995</v>
      </c>
      <c r="P31" s="4"/>
      <c r="Q31" t="s">
        <v>43</v>
      </c>
    </row>
    <row r="32" spans="1:21" x14ac:dyDescent="0.25">
      <c r="A32" s="10" t="s">
        <v>69</v>
      </c>
      <c r="B32">
        <v>38</v>
      </c>
      <c r="C32" t="s">
        <v>10</v>
      </c>
      <c r="D32" t="s">
        <v>8</v>
      </c>
      <c r="E32" s="9" t="s">
        <v>67</v>
      </c>
      <c r="F32" t="s">
        <v>12</v>
      </c>
      <c r="G32">
        <v>10</v>
      </c>
      <c r="H32">
        <v>2000</v>
      </c>
      <c r="I32" t="s">
        <v>15</v>
      </c>
      <c r="K32">
        <v>1</v>
      </c>
      <c r="M32" s="12">
        <v>0.4975</v>
      </c>
      <c r="O32" s="12"/>
      <c r="P32" s="4"/>
      <c r="Q32" t="s">
        <v>43</v>
      </c>
    </row>
    <row r="33" spans="1:20" x14ac:dyDescent="0.25">
      <c r="A33" s="10" t="s">
        <v>70</v>
      </c>
      <c r="B33">
        <v>49</v>
      </c>
      <c r="C33" t="s">
        <v>10</v>
      </c>
      <c r="D33" t="s">
        <v>8</v>
      </c>
      <c r="E33" s="9" t="s">
        <v>80</v>
      </c>
      <c r="F33" t="s">
        <v>12</v>
      </c>
      <c r="G33">
        <v>48000</v>
      </c>
      <c r="H33">
        <v>2000</v>
      </c>
      <c r="I33" t="s">
        <v>15</v>
      </c>
      <c r="K33">
        <v>0.93487500000000001</v>
      </c>
      <c r="M33" s="12">
        <v>0.89049999999999996</v>
      </c>
      <c r="P33" s="4"/>
      <c r="Q33" t="s">
        <v>43</v>
      </c>
    </row>
    <row r="34" spans="1:20" x14ac:dyDescent="0.25">
      <c r="A34" s="10" t="s">
        <v>71</v>
      </c>
      <c r="B34">
        <v>50</v>
      </c>
      <c r="C34" t="s">
        <v>10</v>
      </c>
      <c r="D34" t="s">
        <v>8</v>
      </c>
      <c r="E34" s="9" t="s">
        <v>80</v>
      </c>
      <c r="F34" t="s">
        <v>12</v>
      </c>
      <c r="G34">
        <v>40000</v>
      </c>
      <c r="H34">
        <v>2000</v>
      </c>
      <c r="I34" t="s">
        <v>15</v>
      </c>
      <c r="K34">
        <v>0.935025</v>
      </c>
      <c r="M34" s="12">
        <v>0.88949999999999996</v>
      </c>
      <c r="P34" s="4"/>
      <c r="Q34" t="s">
        <v>43</v>
      </c>
    </row>
    <row r="35" spans="1:20" x14ac:dyDescent="0.25">
      <c r="A35" s="10" t="s">
        <v>72</v>
      </c>
      <c r="B35">
        <v>51</v>
      </c>
      <c r="C35" t="s">
        <v>10</v>
      </c>
      <c r="D35" t="s">
        <v>8</v>
      </c>
      <c r="E35" s="9" t="s">
        <v>80</v>
      </c>
      <c r="F35" t="s">
        <v>12</v>
      </c>
      <c r="G35">
        <v>25000</v>
      </c>
      <c r="H35">
        <v>2000</v>
      </c>
      <c r="I35" t="s">
        <v>15</v>
      </c>
      <c r="K35">
        <v>0.93735999999999997</v>
      </c>
      <c r="M35" s="12">
        <v>0.89100000000000001</v>
      </c>
      <c r="P35" s="4"/>
      <c r="Q35" t="s">
        <v>43</v>
      </c>
    </row>
    <row r="36" spans="1:20" x14ac:dyDescent="0.25">
      <c r="A36" s="10" t="s">
        <v>73</v>
      </c>
      <c r="B36">
        <v>52</v>
      </c>
      <c r="C36" t="s">
        <v>10</v>
      </c>
      <c r="D36" t="s">
        <v>8</v>
      </c>
      <c r="E36" s="9" t="s">
        <v>80</v>
      </c>
      <c r="F36" t="s">
        <v>12</v>
      </c>
      <c r="G36">
        <v>10000</v>
      </c>
      <c r="H36">
        <v>2000</v>
      </c>
      <c r="I36" t="s">
        <v>15</v>
      </c>
      <c r="K36">
        <v>0.94879999999999998</v>
      </c>
      <c r="M36" s="12">
        <v>0.87649999999999995</v>
      </c>
      <c r="P36" s="4"/>
      <c r="Q36" t="s">
        <v>43</v>
      </c>
    </row>
    <row r="37" spans="1:20" x14ac:dyDescent="0.25">
      <c r="A37" s="10" t="s">
        <v>74</v>
      </c>
      <c r="B37">
        <v>53</v>
      </c>
      <c r="C37" t="s">
        <v>10</v>
      </c>
      <c r="D37" t="s">
        <v>8</v>
      </c>
      <c r="E37" s="9" t="s">
        <v>80</v>
      </c>
      <c r="F37" t="s">
        <v>12</v>
      </c>
      <c r="G37">
        <v>5000</v>
      </c>
      <c r="H37">
        <v>2000</v>
      </c>
      <c r="I37" t="s">
        <v>15</v>
      </c>
      <c r="K37">
        <v>0.95679999999999998</v>
      </c>
      <c r="M37" s="12">
        <v>0.86250000000000004</v>
      </c>
      <c r="P37" s="4"/>
      <c r="Q37" t="s">
        <v>43</v>
      </c>
    </row>
    <row r="38" spans="1:20" x14ac:dyDescent="0.25">
      <c r="A38" s="10" t="s">
        <v>75</v>
      </c>
      <c r="B38">
        <v>54</v>
      </c>
      <c r="C38" t="s">
        <v>10</v>
      </c>
      <c r="D38" t="s">
        <v>8</v>
      </c>
      <c r="E38" s="9" t="s">
        <v>80</v>
      </c>
      <c r="F38" t="s">
        <v>12</v>
      </c>
      <c r="G38">
        <v>2500</v>
      </c>
      <c r="H38">
        <v>2000</v>
      </c>
      <c r="I38" t="s">
        <v>15</v>
      </c>
      <c r="K38">
        <v>0.97360000000000002</v>
      </c>
      <c r="M38" s="12">
        <v>0.84099999999999997</v>
      </c>
      <c r="P38" s="4"/>
      <c r="Q38" t="s">
        <v>43</v>
      </c>
    </row>
    <row r="39" spans="1:20" x14ac:dyDescent="0.25">
      <c r="A39" s="10" t="s">
        <v>76</v>
      </c>
      <c r="B39">
        <v>55</v>
      </c>
      <c r="C39" t="s">
        <v>10</v>
      </c>
      <c r="D39" t="s">
        <v>8</v>
      </c>
      <c r="E39" s="9" t="s">
        <v>80</v>
      </c>
      <c r="F39" t="s">
        <v>12</v>
      </c>
      <c r="G39">
        <v>1000</v>
      </c>
      <c r="H39">
        <v>2000</v>
      </c>
      <c r="I39" t="s">
        <v>15</v>
      </c>
      <c r="K39">
        <v>0.98799999999999999</v>
      </c>
      <c r="M39" s="12">
        <v>0.8135</v>
      </c>
      <c r="P39" s="4"/>
      <c r="Q39" t="s">
        <v>43</v>
      </c>
    </row>
    <row r="40" spans="1:20" x14ac:dyDescent="0.25">
      <c r="A40" s="10" t="s">
        <v>77</v>
      </c>
      <c r="B40">
        <v>56</v>
      </c>
      <c r="C40" t="s">
        <v>10</v>
      </c>
      <c r="D40" t="s">
        <v>8</v>
      </c>
      <c r="E40" s="9" t="s">
        <v>80</v>
      </c>
      <c r="F40" t="s">
        <v>12</v>
      </c>
      <c r="G40">
        <v>500</v>
      </c>
      <c r="H40">
        <v>2000</v>
      </c>
      <c r="I40" t="s">
        <v>15</v>
      </c>
      <c r="K40">
        <v>0.98799999999999999</v>
      </c>
      <c r="M40" s="12">
        <v>0.78300000000000003</v>
      </c>
      <c r="P40" s="4"/>
      <c r="Q40" t="s">
        <v>43</v>
      </c>
    </row>
    <row r="41" spans="1:20" x14ac:dyDescent="0.25">
      <c r="A41" s="10" t="s">
        <v>78</v>
      </c>
      <c r="B41">
        <v>57</v>
      </c>
      <c r="C41" t="s">
        <v>10</v>
      </c>
      <c r="D41" t="s">
        <v>8</v>
      </c>
      <c r="E41" s="9" t="s">
        <v>80</v>
      </c>
      <c r="F41" t="s">
        <v>12</v>
      </c>
      <c r="G41">
        <v>100</v>
      </c>
      <c r="H41">
        <v>2000</v>
      </c>
      <c r="I41" t="s">
        <v>15</v>
      </c>
      <c r="K41">
        <v>0.98</v>
      </c>
      <c r="M41" s="12">
        <v>0.50649999999999995</v>
      </c>
      <c r="P41" s="4"/>
      <c r="Q41" t="s">
        <v>43</v>
      </c>
    </row>
    <row r="42" spans="1:20" x14ac:dyDescent="0.25">
      <c r="A42" s="10" t="s">
        <v>79</v>
      </c>
      <c r="B42">
        <v>58</v>
      </c>
      <c r="C42" t="s">
        <v>10</v>
      </c>
      <c r="D42" t="s">
        <v>8</v>
      </c>
      <c r="E42" s="9" t="s">
        <v>80</v>
      </c>
      <c r="F42" t="s">
        <v>12</v>
      </c>
      <c r="G42">
        <v>10</v>
      </c>
      <c r="H42">
        <v>2000</v>
      </c>
      <c r="I42" t="s">
        <v>15</v>
      </c>
      <c r="K42">
        <v>0.7</v>
      </c>
      <c r="M42" s="12">
        <v>0.4975</v>
      </c>
      <c r="P42" s="4"/>
      <c r="Q42" t="s">
        <v>43</v>
      </c>
    </row>
    <row r="43" spans="1:20" x14ac:dyDescent="0.25">
      <c r="A43" t="s">
        <v>83</v>
      </c>
      <c r="B43">
        <v>59</v>
      </c>
      <c r="C43" t="s">
        <v>10</v>
      </c>
      <c r="D43" t="s">
        <v>8</v>
      </c>
      <c r="E43" t="s">
        <v>30</v>
      </c>
      <c r="F43" t="s">
        <v>12</v>
      </c>
      <c r="G43" s="2">
        <v>2500</v>
      </c>
      <c r="H43">
        <v>2000</v>
      </c>
      <c r="I43" s="2" t="s">
        <v>15</v>
      </c>
      <c r="J43" s="6">
        <v>16</v>
      </c>
      <c r="K43">
        <v>0.998</v>
      </c>
      <c r="L43">
        <v>6.8999999999999999E-3</v>
      </c>
      <c r="M43" s="12">
        <v>0.86150000000000004</v>
      </c>
      <c r="N43">
        <v>0.68359999999999999</v>
      </c>
      <c r="O43">
        <v>2938</v>
      </c>
      <c r="P43" s="4">
        <f>Tabla5[[#This Row],[Tiempo (s)]]/60</f>
        <v>48.966666666666669</v>
      </c>
      <c r="Q43" t="s">
        <v>43</v>
      </c>
      <c r="S43">
        <v>16</v>
      </c>
      <c r="T43">
        <v>512</v>
      </c>
    </row>
    <row r="44" spans="1:20" x14ac:dyDescent="0.25">
      <c r="A44" t="s">
        <v>84</v>
      </c>
      <c r="B44">
        <v>60</v>
      </c>
      <c r="C44" t="s">
        <v>10</v>
      </c>
      <c r="D44" t="s">
        <v>8</v>
      </c>
      <c r="E44" t="s">
        <v>30</v>
      </c>
      <c r="F44" t="s">
        <v>12</v>
      </c>
      <c r="G44">
        <v>100</v>
      </c>
      <c r="H44">
        <v>2000</v>
      </c>
      <c r="I44" t="s">
        <v>15</v>
      </c>
      <c r="J44" s="14">
        <v>16</v>
      </c>
      <c r="K44" s="12">
        <v>1</v>
      </c>
      <c r="L44" s="12">
        <v>2.7000000000000001E-3</v>
      </c>
      <c r="M44" s="12">
        <v>0.65300000000000002</v>
      </c>
      <c r="N44" s="12">
        <v>1.8097000000000001</v>
      </c>
      <c r="O44">
        <f>55+44*15</f>
        <v>715</v>
      </c>
      <c r="P44" s="4">
        <f>Tabla5[[#This Row],[Tiempo (s)]]/60</f>
        <v>11.916666666666666</v>
      </c>
      <c r="Q44" t="s">
        <v>43</v>
      </c>
      <c r="S44">
        <v>16</v>
      </c>
      <c r="T44">
        <v>512</v>
      </c>
    </row>
    <row r="45" spans="1:20" x14ac:dyDescent="0.25">
      <c r="A45" t="s">
        <v>85</v>
      </c>
      <c r="B45">
        <v>61</v>
      </c>
      <c r="C45" t="s">
        <v>10</v>
      </c>
      <c r="D45" t="s">
        <v>8</v>
      </c>
      <c r="E45" t="s">
        <v>30</v>
      </c>
      <c r="F45" t="s">
        <v>12</v>
      </c>
      <c r="G45">
        <v>100</v>
      </c>
      <c r="H45">
        <v>2000</v>
      </c>
      <c r="I45" t="s">
        <v>15</v>
      </c>
      <c r="J45" s="14">
        <v>8</v>
      </c>
      <c r="K45" s="12">
        <v>1</v>
      </c>
      <c r="L45" s="12">
        <v>3.6499999999999998E-2</v>
      </c>
      <c r="M45" s="12">
        <v>0.65</v>
      </c>
      <c r="N45" s="12">
        <v>1.0301</v>
      </c>
      <c r="O45">
        <v>238</v>
      </c>
      <c r="P45" s="4">
        <f>Tabla5[[#This Row],[Tiempo (s)]]/60</f>
        <v>3.9666666666666668</v>
      </c>
      <c r="Q45" t="s">
        <v>42</v>
      </c>
      <c r="S45">
        <v>16</v>
      </c>
      <c r="T45">
        <v>512</v>
      </c>
    </row>
    <row r="46" spans="1:20" x14ac:dyDescent="0.25">
      <c r="A46" t="s">
        <v>86</v>
      </c>
      <c r="B46">
        <v>62</v>
      </c>
      <c r="C46" t="s">
        <v>10</v>
      </c>
      <c r="D46" t="s">
        <v>8</v>
      </c>
      <c r="E46" t="s">
        <v>30</v>
      </c>
      <c r="F46" t="s">
        <v>12</v>
      </c>
      <c r="G46">
        <v>500</v>
      </c>
      <c r="H46">
        <v>2000</v>
      </c>
      <c r="I46" t="s">
        <v>15</v>
      </c>
      <c r="J46" s="14">
        <v>16</v>
      </c>
      <c r="K46" s="12">
        <v>1</v>
      </c>
      <c r="L46" s="12">
        <v>3.5960000000000001E-4</v>
      </c>
      <c r="M46" s="12">
        <v>0.84250000000000003</v>
      </c>
      <c r="N46" s="12">
        <v>0.95960000000000001</v>
      </c>
      <c r="O46">
        <v>1906</v>
      </c>
      <c r="P46" s="4">
        <f>Tabla5[[#This Row],[Tiempo (s)]]/60</f>
        <v>31.766666666666666</v>
      </c>
      <c r="Q46" t="s">
        <v>44</v>
      </c>
      <c r="S46">
        <v>16</v>
      </c>
      <c r="T46">
        <v>512</v>
      </c>
    </row>
    <row r="47" spans="1:20" x14ac:dyDescent="0.25">
      <c r="A47" t="s">
        <v>87</v>
      </c>
      <c r="B47">
        <v>63</v>
      </c>
      <c r="C47" t="s">
        <v>10</v>
      </c>
      <c r="D47" t="s">
        <v>8</v>
      </c>
      <c r="E47" t="s">
        <v>30</v>
      </c>
      <c r="F47" t="s">
        <v>12</v>
      </c>
      <c r="G47">
        <v>500</v>
      </c>
      <c r="H47">
        <v>2000</v>
      </c>
      <c r="I47" t="s">
        <v>15</v>
      </c>
      <c r="J47" s="14">
        <v>8</v>
      </c>
      <c r="K47" s="13">
        <v>0.98819999999999997</v>
      </c>
      <c r="L47" s="13">
        <v>4.6800000000000001E-2</v>
      </c>
      <c r="M47" s="12">
        <v>0.83150000000000002</v>
      </c>
      <c r="N47" s="13">
        <v>0.68979999999999997</v>
      </c>
      <c r="O47">
        <v>586</v>
      </c>
      <c r="P47" s="4">
        <f>Tabla5[[#This Row],[Tiempo (s)]]/60</f>
        <v>9.7666666666666675</v>
      </c>
      <c r="Q47" t="s">
        <v>43</v>
      </c>
      <c r="S47">
        <v>16</v>
      </c>
      <c r="T47">
        <v>512</v>
      </c>
    </row>
    <row r="48" spans="1:20" x14ac:dyDescent="0.25">
      <c r="A48" t="s">
        <v>88</v>
      </c>
      <c r="B48">
        <v>64</v>
      </c>
      <c r="C48" t="s">
        <v>10</v>
      </c>
      <c r="D48" t="s">
        <v>8</v>
      </c>
      <c r="E48" t="s">
        <v>30</v>
      </c>
      <c r="F48" t="s">
        <v>12</v>
      </c>
      <c r="G48">
        <v>1000</v>
      </c>
      <c r="H48">
        <v>2000</v>
      </c>
      <c r="I48" t="s">
        <v>15</v>
      </c>
      <c r="J48" s="14">
        <v>8</v>
      </c>
      <c r="K48" s="13">
        <v>0.99719999999999998</v>
      </c>
      <c r="L48" s="13">
        <v>1.7100000000000001E-2</v>
      </c>
      <c r="M48" s="12">
        <v>0.84750000000000003</v>
      </c>
      <c r="N48" s="13">
        <v>0.74539999999999995</v>
      </c>
      <c r="O48">
        <v>785</v>
      </c>
      <c r="P48" s="4">
        <f>Tabla5[[#This Row],[Tiempo (s)]]/60</f>
        <v>13.083333333333334</v>
      </c>
      <c r="Q48" t="s">
        <v>43</v>
      </c>
      <c r="S48">
        <v>16</v>
      </c>
      <c r="T48">
        <v>512</v>
      </c>
    </row>
    <row r="49" spans="1:20" x14ac:dyDescent="0.25">
      <c r="A49" t="s">
        <v>89</v>
      </c>
      <c r="B49">
        <v>65</v>
      </c>
      <c r="C49" t="s">
        <v>10</v>
      </c>
      <c r="D49" t="s">
        <v>8</v>
      </c>
      <c r="E49" t="s">
        <v>30</v>
      </c>
      <c r="F49" t="s">
        <v>12</v>
      </c>
      <c r="G49">
        <v>1000</v>
      </c>
      <c r="H49">
        <v>2000</v>
      </c>
      <c r="I49" t="s">
        <v>15</v>
      </c>
      <c r="J49" s="14">
        <v>16</v>
      </c>
      <c r="K49" s="12">
        <v>1</v>
      </c>
      <c r="L49">
        <v>2.5999999999999998E-4</v>
      </c>
      <c r="M49" s="12">
        <v>0.84950000000000003</v>
      </c>
      <c r="N49" s="13">
        <v>0.92330000000000001</v>
      </c>
      <c r="O49">
        <v>1872</v>
      </c>
      <c r="P49" s="4">
        <f>Tabla5[[#This Row],[Tiempo (s)]]/60</f>
        <v>31.2</v>
      </c>
      <c r="Q49" t="s">
        <v>44</v>
      </c>
      <c r="S49">
        <v>16</v>
      </c>
      <c r="T49">
        <v>512</v>
      </c>
    </row>
    <row r="50" spans="1:20" x14ac:dyDescent="0.25">
      <c r="A50" t="s">
        <v>90</v>
      </c>
      <c r="B50">
        <v>66</v>
      </c>
      <c r="C50" t="s">
        <v>10</v>
      </c>
      <c r="D50" t="s">
        <v>8</v>
      </c>
      <c r="E50" t="s">
        <v>30</v>
      </c>
      <c r="F50" t="s">
        <v>12</v>
      </c>
      <c r="G50">
        <v>5000</v>
      </c>
      <c r="H50">
        <v>2000</v>
      </c>
      <c r="I50" t="s">
        <v>15</v>
      </c>
      <c r="J50" s="14">
        <v>8</v>
      </c>
      <c r="K50" s="13">
        <v>0.996</v>
      </c>
      <c r="L50" s="13">
        <v>1.3899999999999999E-2</v>
      </c>
      <c r="M50" s="12">
        <v>0.87</v>
      </c>
      <c r="N50" s="13">
        <v>0.73</v>
      </c>
      <c r="O50">
        <f>364+324+324+324+324+324+324+324</f>
        <v>2632</v>
      </c>
      <c r="P50" s="4">
        <f>Tabla5[[#This Row],[Tiempo (s)]]/60</f>
        <v>43.866666666666667</v>
      </c>
      <c r="Q50" t="s">
        <v>43</v>
      </c>
      <c r="S50">
        <v>16</v>
      </c>
      <c r="T50">
        <v>512</v>
      </c>
    </row>
    <row r="51" spans="1:20" x14ac:dyDescent="0.25">
      <c r="A51" t="s">
        <v>91</v>
      </c>
      <c r="B51">
        <v>67</v>
      </c>
      <c r="C51" t="s">
        <v>10</v>
      </c>
      <c r="D51" t="s">
        <v>8</v>
      </c>
      <c r="E51" t="s">
        <v>30</v>
      </c>
      <c r="F51" t="s">
        <v>12</v>
      </c>
      <c r="G51">
        <v>10000</v>
      </c>
      <c r="H51">
        <v>2000</v>
      </c>
      <c r="I51" t="s">
        <v>15</v>
      </c>
      <c r="J51" s="14">
        <v>8</v>
      </c>
      <c r="K51" s="13">
        <v>0.99550000000000005</v>
      </c>
      <c r="L51" s="13">
        <v>1.5599999999999999E-2</v>
      </c>
      <c r="M51" s="12">
        <v>0.89500000000000002</v>
      </c>
      <c r="N51" s="13">
        <v>0.71350000000000002</v>
      </c>
      <c r="O51">
        <f>1184+1134+1132+1131+1134+1132+1131+1131</f>
        <v>9109</v>
      </c>
      <c r="P51" s="4">
        <f>Tabla5[[#This Row],[Tiempo (s)]]/60</f>
        <v>151.81666666666666</v>
      </c>
      <c r="Q51" t="s">
        <v>43</v>
      </c>
      <c r="S51">
        <v>16</v>
      </c>
      <c r="T51">
        <v>512</v>
      </c>
    </row>
    <row r="52" spans="1:20" x14ac:dyDescent="0.25">
      <c r="P52" s="4"/>
    </row>
    <row r="53" spans="1:20" x14ac:dyDescent="0.25">
      <c r="P53" s="4"/>
    </row>
    <row r="54" spans="1:20" x14ac:dyDescent="0.25">
      <c r="P54" s="4"/>
    </row>
    <row r="55" spans="1:20" x14ac:dyDescent="0.25">
      <c r="P55" s="4"/>
    </row>
    <row r="56" spans="1:20" x14ac:dyDescent="0.25">
      <c r="P56" s="4"/>
    </row>
    <row r="57" spans="1:20" x14ac:dyDescent="0.25">
      <c r="P57" s="4"/>
    </row>
    <row r="58" spans="1:20" x14ac:dyDescent="0.25">
      <c r="P58" s="4"/>
    </row>
    <row r="59" spans="1:20" x14ac:dyDescent="0.25">
      <c r="P59" s="4"/>
    </row>
    <row r="60" spans="1:20" x14ac:dyDescent="0.25">
      <c r="P60" s="4"/>
    </row>
    <row r="61" spans="1:20" x14ac:dyDescent="0.25">
      <c r="P61" s="4"/>
    </row>
    <row r="62" spans="1:20" x14ac:dyDescent="0.25">
      <c r="P62" s="4"/>
    </row>
    <row r="63" spans="1:20" x14ac:dyDescent="0.25">
      <c r="P63" s="4"/>
    </row>
  </sheetData>
  <phoneticPr fontId="1" type="noConversion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2ACD-1096-4AE5-BF3C-DB42475887D3}">
  <dimension ref="A1:I51"/>
  <sheetViews>
    <sheetView topLeftCell="R34" zoomScale="70" zoomScaleNormal="70" workbookViewId="0">
      <selection activeCell="AL47" sqref="AL47"/>
    </sheetView>
  </sheetViews>
  <sheetFormatPr baseColWidth="10" defaultRowHeight="15" x14ac:dyDescent="0.25"/>
  <cols>
    <col min="1" max="1" width="14.85546875" bestFit="1" customWidth="1"/>
    <col min="2" max="2" width="24.7109375" bestFit="1" customWidth="1"/>
  </cols>
  <sheetData>
    <row r="1" spans="1:9" x14ac:dyDescent="0.25">
      <c r="A1" t="s">
        <v>21</v>
      </c>
      <c r="B1" t="s">
        <v>29</v>
      </c>
      <c r="C1" t="s">
        <v>82</v>
      </c>
      <c r="D1" t="s">
        <v>81</v>
      </c>
      <c r="E1" t="s">
        <v>18</v>
      </c>
      <c r="F1" t="s">
        <v>24</v>
      </c>
      <c r="G1" t="s">
        <v>25</v>
      </c>
      <c r="H1" s="12" t="s">
        <v>31</v>
      </c>
      <c r="I1" t="s">
        <v>32</v>
      </c>
    </row>
    <row r="2" spans="1:9" x14ac:dyDescent="0.25">
      <c r="A2" s="5" t="s">
        <v>47</v>
      </c>
      <c r="B2" t="s">
        <v>30</v>
      </c>
      <c r="C2">
        <v>48000</v>
      </c>
      <c r="D2">
        <v>2000</v>
      </c>
      <c r="E2">
        <v>3</v>
      </c>
      <c r="F2">
        <v>0.97460000000000002</v>
      </c>
      <c r="G2">
        <v>7.5399999999999995E-2</v>
      </c>
      <c r="H2" s="12">
        <v>0.91849999999999998</v>
      </c>
      <c r="I2">
        <v>0.30630000000000002</v>
      </c>
    </row>
    <row r="3" spans="1:9" x14ac:dyDescent="0.25">
      <c r="A3" s="5" t="s">
        <v>48</v>
      </c>
      <c r="B3" t="s">
        <v>30</v>
      </c>
      <c r="C3">
        <v>40000</v>
      </c>
      <c r="D3">
        <v>2000</v>
      </c>
      <c r="E3">
        <v>3</v>
      </c>
      <c r="F3">
        <v>0.97299999999999998</v>
      </c>
      <c r="G3">
        <v>7.6999999999999999E-2</v>
      </c>
      <c r="H3" s="12">
        <v>0.91449999999999998</v>
      </c>
      <c r="I3">
        <v>0.25159999999999999</v>
      </c>
    </row>
    <row r="4" spans="1:9" x14ac:dyDescent="0.25">
      <c r="A4" s="5" t="s">
        <v>49</v>
      </c>
      <c r="B4" t="s">
        <v>30</v>
      </c>
      <c r="C4">
        <v>25000</v>
      </c>
      <c r="D4">
        <v>2000</v>
      </c>
      <c r="E4">
        <v>3</v>
      </c>
      <c r="F4">
        <v>0.9758</v>
      </c>
      <c r="G4">
        <v>7.3599999999999999E-2</v>
      </c>
      <c r="H4" s="12">
        <v>0.91149999999999998</v>
      </c>
      <c r="I4">
        <v>0.32219999999999999</v>
      </c>
    </row>
    <row r="5" spans="1:9" x14ac:dyDescent="0.25">
      <c r="A5" s="5" t="s">
        <v>50</v>
      </c>
      <c r="B5" t="s">
        <v>30</v>
      </c>
      <c r="C5">
        <v>10000</v>
      </c>
      <c r="D5">
        <v>2000</v>
      </c>
      <c r="E5">
        <v>3</v>
      </c>
      <c r="F5">
        <v>0.97199999999999998</v>
      </c>
      <c r="G5">
        <v>8.3099999999999993E-2</v>
      </c>
      <c r="H5" s="12">
        <v>0.88349999999999995</v>
      </c>
      <c r="I5">
        <v>0.39710000000000001</v>
      </c>
    </row>
    <row r="6" spans="1:9" x14ac:dyDescent="0.25">
      <c r="A6" s="5" t="s">
        <v>51</v>
      </c>
      <c r="B6" t="s">
        <v>30</v>
      </c>
      <c r="C6">
        <v>5000</v>
      </c>
      <c r="D6">
        <v>2000</v>
      </c>
      <c r="E6">
        <v>3</v>
      </c>
      <c r="F6">
        <v>0.96340000000000003</v>
      </c>
      <c r="G6">
        <v>0.1033</v>
      </c>
      <c r="H6" s="12">
        <v>0.86299999999999999</v>
      </c>
      <c r="I6">
        <v>0.42930000000000001</v>
      </c>
    </row>
    <row r="7" spans="1:9" x14ac:dyDescent="0.25">
      <c r="A7" s="5" t="s">
        <v>52</v>
      </c>
      <c r="B7" t="s">
        <v>30</v>
      </c>
      <c r="C7">
        <v>2500</v>
      </c>
      <c r="D7">
        <v>2000</v>
      </c>
      <c r="E7">
        <v>3</v>
      </c>
      <c r="F7">
        <v>0.94810000000000005</v>
      </c>
      <c r="G7">
        <v>0.15359999999999999</v>
      </c>
      <c r="H7" s="12">
        <v>0.83699999999999997</v>
      </c>
      <c r="I7">
        <v>0.6018</v>
      </c>
    </row>
    <row r="8" spans="1:9" x14ac:dyDescent="0.25">
      <c r="A8" s="5" t="s">
        <v>54</v>
      </c>
      <c r="B8" t="s">
        <v>30</v>
      </c>
      <c r="C8">
        <v>1000</v>
      </c>
      <c r="D8">
        <v>2000</v>
      </c>
      <c r="E8">
        <v>3</v>
      </c>
      <c r="F8">
        <v>0.96189999999999998</v>
      </c>
      <c r="G8">
        <v>0.14530000000000001</v>
      </c>
      <c r="H8" s="12">
        <v>0.82799999999999996</v>
      </c>
      <c r="I8">
        <v>0.51449999999999996</v>
      </c>
    </row>
    <row r="9" spans="1:9" x14ac:dyDescent="0.25">
      <c r="A9" s="5" t="s">
        <v>56</v>
      </c>
      <c r="B9" t="s">
        <v>30</v>
      </c>
      <c r="C9">
        <v>500</v>
      </c>
      <c r="D9">
        <v>2000</v>
      </c>
      <c r="E9">
        <v>3</v>
      </c>
      <c r="F9">
        <v>0.91559999999999997</v>
      </c>
      <c r="G9">
        <v>0.2321</v>
      </c>
      <c r="H9" s="12">
        <v>0.8115</v>
      </c>
      <c r="I9">
        <v>0.56979999999999997</v>
      </c>
    </row>
    <row r="10" spans="1:9" x14ac:dyDescent="0.25">
      <c r="A10" s="5" t="s">
        <v>57</v>
      </c>
      <c r="B10" t="s">
        <v>30</v>
      </c>
      <c r="C10">
        <v>100</v>
      </c>
      <c r="D10">
        <v>2000</v>
      </c>
      <c r="E10">
        <v>3</v>
      </c>
      <c r="F10">
        <v>0.75039999999999996</v>
      </c>
      <c r="G10">
        <v>0.50829999999999997</v>
      </c>
      <c r="H10" s="12">
        <v>0.56699999999999995</v>
      </c>
      <c r="I10">
        <v>0.81340000000000001</v>
      </c>
    </row>
    <row r="11" spans="1:9" x14ac:dyDescent="0.25">
      <c r="A11" s="5" t="s">
        <v>58</v>
      </c>
      <c r="B11" t="s">
        <v>30</v>
      </c>
      <c r="C11">
        <v>10</v>
      </c>
      <c r="D11">
        <v>2000</v>
      </c>
      <c r="E11">
        <v>3</v>
      </c>
      <c r="F11">
        <v>0.7</v>
      </c>
      <c r="G11">
        <v>0.60099999999999998</v>
      </c>
      <c r="H11" s="12">
        <v>0.4975</v>
      </c>
      <c r="I11">
        <v>0.72109999999999996</v>
      </c>
    </row>
    <row r="12" spans="1:9" x14ac:dyDescent="0.25">
      <c r="A12" s="10" t="s">
        <v>59</v>
      </c>
      <c r="B12" t="s">
        <v>67</v>
      </c>
      <c r="C12">
        <v>48000</v>
      </c>
      <c r="D12">
        <v>2000</v>
      </c>
      <c r="F12">
        <v>0.90529999999999999</v>
      </c>
      <c r="H12" s="12">
        <v>0.85650000000000004</v>
      </c>
    </row>
    <row r="13" spans="1:9" x14ac:dyDescent="0.25">
      <c r="A13" s="10" t="s">
        <v>60</v>
      </c>
      <c r="B13" t="s">
        <v>67</v>
      </c>
      <c r="C13">
        <v>40000</v>
      </c>
      <c r="D13">
        <v>2000</v>
      </c>
      <c r="F13">
        <v>0.9083</v>
      </c>
      <c r="H13" s="12">
        <v>0.85950000000000004</v>
      </c>
    </row>
    <row r="14" spans="1:9" x14ac:dyDescent="0.25">
      <c r="A14" s="10" t="s">
        <v>61</v>
      </c>
      <c r="B14" t="s">
        <v>67</v>
      </c>
      <c r="C14">
        <v>25000</v>
      </c>
      <c r="D14">
        <v>2000</v>
      </c>
      <c r="F14">
        <v>0.91835999999999995</v>
      </c>
      <c r="H14" s="12">
        <v>0.85750000000000004</v>
      </c>
    </row>
    <row r="15" spans="1:9" x14ac:dyDescent="0.25">
      <c r="A15" s="10" t="s">
        <v>62</v>
      </c>
      <c r="B15" t="s">
        <v>67</v>
      </c>
      <c r="C15">
        <v>10000</v>
      </c>
      <c r="D15">
        <v>2000</v>
      </c>
      <c r="F15">
        <v>0.93930000000000002</v>
      </c>
      <c r="H15" s="12">
        <v>0.86099999999999999</v>
      </c>
    </row>
    <row r="16" spans="1:9" x14ac:dyDescent="0.25">
      <c r="A16" s="10" t="s">
        <v>63</v>
      </c>
      <c r="B16" t="s">
        <v>67</v>
      </c>
      <c r="C16">
        <v>5000</v>
      </c>
      <c r="D16">
        <v>2000</v>
      </c>
      <c r="F16">
        <v>0.94940000000000002</v>
      </c>
      <c r="H16" s="12">
        <v>0.83750000000000002</v>
      </c>
      <c r="I16" s="4"/>
    </row>
    <row r="17" spans="1:8" x14ac:dyDescent="0.25">
      <c r="A17" s="10" t="s">
        <v>64</v>
      </c>
      <c r="B17" t="s">
        <v>67</v>
      </c>
      <c r="C17">
        <v>2500</v>
      </c>
      <c r="D17">
        <v>2000</v>
      </c>
      <c r="F17">
        <v>0.97319999999999995</v>
      </c>
      <c r="H17" s="12">
        <v>0.84750000000000003</v>
      </c>
    </row>
    <row r="18" spans="1:8" x14ac:dyDescent="0.25">
      <c r="A18" s="10" t="s">
        <v>65</v>
      </c>
      <c r="B18" t="s">
        <v>67</v>
      </c>
      <c r="C18">
        <v>1000</v>
      </c>
      <c r="D18">
        <v>2000</v>
      </c>
      <c r="F18">
        <v>1</v>
      </c>
      <c r="H18" s="12">
        <v>0.80049999999999999</v>
      </c>
    </row>
    <row r="19" spans="1:8" x14ac:dyDescent="0.25">
      <c r="A19" s="10" t="s">
        <v>66</v>
      </c>
      <c r="B19" t="s">
        <v>67</v>
      </c>
      <c r="C19">
        <v>500</v>
      </c>
      <c r="D19">
        <v>2000</v>
      </c>
      <c r="F19">
        <v>0.97799999999999998</v>
      </c>
      <c r="H19" s="12">
        <v>0.65200000000000002</v>
      </c>
    </row>
    <row r="20" spans="1:8" x14ac:dyDescent="0.25">
      <c r="A20" s="10" t="s">
        <v>68</v>
      </c>
      <c r="B20" t="s">
        <v>67</v>
      </c>
      <c r="C20">
        <v>100</v>
      </c>
      <c r="D20">
        <v>2000</v>
      </c>
      <c r="F20">
        <v>0.97</v>
      </c>
      <c r="H20" s="12">
        <v>0.50449999999999995</v>
      </c>
    </row>
    <row r="21" spans="1:8" x14ac:dyDescent="0.25">
      <c r="A21" s="10" t="s">
        <v>69</v>
      </c>
      <c r="B21" t="s">
        <v>67</v>
      </c>
      <c r="C21">
        <v>10</v>
      </c>
      <c r="D21">
        <v>2000</v>
      </c>
      <c r="F21">
        <v>1</v>
      </c>
      <c r="H21" s="12">
        <v>0.4975</v>
      </c>
    </row>
    <row r="22" spans="1:8" x14ac:dyDescent="0.25">
      <c r="A22" s="10"/>
      <c r="H22" s="12"/>
    </row>
    <row r="23" spans="1:8" x14ac:dyDescent="0.25">
      <c r="A23" s="10"/>
      <c r="H23" s="12"/>
    </row>
    <row r="24" spans="1:8" x14ac:dyDescent="0.25">
      <c r="A24" s="10"/>
      <c r="H24" s="12"/>
    </row>
    <row r="25" spans="1:8" x14ac:dyDescent="0.25">
      <c r="A25" s="10"/>
      <c r="H25" s="12"/>
    </row>
    <row r="26" spans="1:8" x14ac:dyDescent="0.25">
      <c r="A26" s="10"/>
      <c r="H26" s="12"/>
    </row>
    <row r="27" spans="1:8" x14ac:dyDescent="0.25">
      <c r="A27" s="10"/>
      <c r="H27" s="12"/>
    </row>
    <row r="28" spans="1:8" x14ac:dyDescent="0.25">
      <c r="A28" s="10"/>
      <c r="H28" s="12"/>
    </row>
    <row r="29" spans="1:8" x14ac:dyDescent="0.25">
      <c r="A29" s="10"/>
      <c r="H29" s="12"/>
    </row>
    <row r="30" spans="1:8" x14ac:dyDescent="0.25">
      <c r="A30" s="10"/>
      <c r="H30" s="12"/>
    </row>
    <row r="31" spans="1:8" x14ac:dyDescent="0.25">
      <c r="A31" s="10"/>
      <c r="H31" s="12"/>
    </row>
    <row r="32" spans="1:8" x14ac:dyDescent="0.25">
      <c r="A32" s="10" t="s">
        <v>70</v>
      </c>
      <c r="B32" t="s">
        <v>80</v>
      </c>
      <c r="C32">
        <v>48000</v>
      </c>
      <c r="D32">
        <v>2000</v>
      </c>
      <c r="F32">
        <v>0.93487500000000001</v>
      </c>
      <c r="H32" s="12">
        <v>0.89049999999999996</v>
      </c>
    </row>
    <row r="33" spans="1:9" x14ac:dyDescent="0.25">
      <c r="A33" s="10" t="s">
        <v>71</v>
      </c>
      <c r="B33" t="s">
        <v>80</v>
      </c>
      <c r="C33">
        <v>40000</v>
      </c>
      <c r="D33">
        <v>2000</v>
      </c>
      <c r="F33">
        <v>0.935025</v>
      </c>
      <c r="H33" s="12">
        <v>0.88949999999999996</v>
      </c>
    </row>
    <row r="34" spans="1:9" x14ac:dyDescent="0.25">
      <c r="A34" s="10" t="s">
        <v>72</v>
      </c>
      <c r="B34" t="s">
        <v>80</v>
      </c>
      <c r="C34">
        <v>25000</v>
      </c>
      <c r="D34">
        <v>2000</v>
      </c>
      <c r="F34">
        <v>0.93735999999999997</v>
      </c>
      <c r="H34" s="12">
        <v>0.89100000000000001</v>
      </c>
    </row>
    <row r="35" spans="1:9" x14ac:dyDescent="0.25">
      <c r="A35" s="10" t="s">
        <v>73</v>
      </c>
      <c r="B35" t="s">
        <v>80</v>
      </c>
      <c r="C35">
        <v>10000</v>
      </c>
      <c r="D35">
        <v>2000</v>
      </c>
      <c r="F35">
        <v>0.94879999999999998</v>
      </c>
      <c r="H35" s="12">
        <v>0.87649999999999995</v>
      </c>
    </row>
    <row r="36" spans="1:9" x14ac:dyDescent="0.25">
      <c r="A36" s="10" t="s">
        <v>74</v>
      </c>
      <c r="B36" t="s">
        <v>80</v>
      </c>
      <c r="C36">
        <v>5000</v>
      </c>
      <c r="D36">
        <v>2000</v>
      </c>
      <c r="F36">
        <v>0.95679999999999998</v>
      </c>
      <c r="H36" s="12">
        <v>0.86250000000000004</v>
      </c>
    </row>
    <row r="37" spans="1:9" x14ac:dyDescent="0.25">
      <c r="A37" s="10" t="s">
        <v>75</v>
      </c>
      <c r="B37" t="s">
        <v>80</v>
      </c>
      <c r="C37">
        <v>2500</v>
      </c>
      <c r="D37">
        <v>2000</v>
      </c>
      <c r="F37">
        <v>0.97360000000000002</v>
      </c>
      <c r="H37" s="12">
        <v>0.84099999999999997</v>
      </c>
    </row>
    <row r="38" spans="1:9" x14ac:dyDescent="0.25">
      <c r="A38" s="10" t="s">
        <v>76</v>
      </c>
      <c r="B38" t="s">
        <v>80</v>
      </c>
      <c r="C38">
        <v>1000</v>
      </c>
      <c r="D38">
        <v>2000</v>
      </c>
      <c r="F38">
        <v>0.98799999999999999</v>
      </c>
      <c r="H38" s="12">
        <v>0.8135</v>
      </c>
    </row>
    <row r="39" spans="1:9" x14ac:dyDescent="0.25">
      <c r="A39" s="10" t="s">
        <v>77</v>
      </c>
      <c r="B39" t="s">
        <v>80</v>
      </c>
      <c r="C39">
        <v>500</v>
      </c>
      <c r="D39">
        <v>2000</v>
      </c>
      <c r="F39">
        <v>0.98799999999999999</v>
      </c>
      <c r="H39" s="12">
        <v>0.78300000000000003</v>
      </c>
    </row>
    <row r="40" spans="1:9" x14ac:dyDescent="0.25">
      <c r="A40" s="10" t="s">
        <v>78</v>
      </c>
      <c r="B40" t="s">
        <v>80</v>
      </c>
      <c r="C40">
        <v>100</v>
      </c>
      <c r="D40">
        <v>2000</v>
      </c>
      <c r="F40">
        <v>0.98</v>
      </c>
      <c r="H40" s="12">
        <v>0.50649999999999995</v>
      </c>
    </row>
    <row r="41" spans="1:9" x14ac:dyDescent="0.25">
      <c r="A41" s="10" t="s">
        <v>79</v>
      </c>
      <c r="B41" t="s">
        <v>80</v>
      </c>
      <c r="C41">
        <v>10</v>
      </c>
      <c r="D41">
        <v>2000</v>
      </c>
      <c r="F41">
        <v>0.7</v>
      </c>
      <c r="H41" s="12">
        <v>0.4975</v>
      </c>
    </row>
    <row r="42" spans="1:9" x14ac:dyDescent="0.25">
      <c r="A42" s="5" t="s">
        <v>53</v>
      </c>
      <c r="B42" t="s">
        <v>30</v>
      </c>
      <c r="C42" s="2">
        <v>2500</v>
      </c>
      <c r="D42" s="2">
        <v>2000</v>
      </c>
      <c r="E42" s="6">
        <v>8</v>
      </c>
      <c r="F42" s="2">
        <v>0.99560000000000004</v>
      </c>
      <c r="G42" s="2">
        <v>1.84E-2</v>
      </c>
      <c r="H42" s="15">
        <v>0.87150000000000005</v>
      </c>
      <c r="I42" s="2">
        <v>0.65839999999999999</v>
      </c>
    </row>
    <row r="43" spans="1:9" x14ac:dyDescent="0.25">
      <c r="A43" s="5" t="s">
        <v>83</v>
      </c>
      <c r="B43" t="s">
        <v>30</v>
      </c>
      <c r="C43" s="2">
        <v>2500</v>
      </c>
      <c r="D43">
        <v>2000</v>
      </c>
      <c r="E43" s="6">
        <v>16</v>
      </c>
      <c r="F43">
        <v>0.998</v>
      </c>
      <c r="G43">
        <v>6.8999999999999999E-3</v>
      </c>
      <c r="H43" s="12">
        <v>0.86150000000000004</v>
      </c>
      <c r="I43">
        <v>0.68359999999999999</v>
      </c>
    </row>
    <row r="44" spans="1:9" x14ac:dyDescent="0.25">
      <c r="A44" s="5" t="s">
        <v>84</v>
      </c>
      <c r="B44" t="s">
        <v>30</v>
      </c>
      <c r="C44">
        <v>100</v>
      </c>
      <c r="E44" s="14">
        <v>16</v>
      </c>
      <c r="F44" s="12">
        <v>1</v>
      </c>
      <c r="G44" s="12">
        <v>2.7000000000000001E-3</v>
      </c>
      <c r="H44" s="12">
        <v>0.65300000000000002</v>
      </c>
      <c r="I44" s="12">
        <v>1.8097000000000001</v>
      </c>
    </row>
    <row r="45" spans="1:9" x14ac:dyDescent="0.25">
      <c r="A45" s="5" t="s">
        <v>85</v>
      </c>
      <c r="B45" t="s">
        <v>30</v>
      </c>
      <c r="C45">
        <v>100</v>
      </c>
      <c r="E45" s="14">
        <v>8</v>
      </c>
      <c r="F45" s="12">
        <v>1</v>
      </c>
      <c r="G45" s="12">
        <v>3.6499999999999998E-2</v>
      </c>
      <c r="H45" s="12">
        <v>0.65</v>
      </c>
      <c r="I45" s="12">
        <v>1.0301</v>
      </c>
    </row>
    <row r="46" spans="1:9" x14ac:dyDescent="0.25">
      <c r="A46" s="5" t="s">
        <v>86</v>
      </c>
      <c r="B46" t="s">
        <v>30</v>
      </c>
      <c r="C46">
        <v>500</v>
      </c>
      <c r="E46" s="14">
        <v>16</v>
      </c>
      <c r="F46" s="12">
        <v>1</v>
      </c>
      <c r="G46" s="12">
        <v>3.5960000000000001E-4</v>
      </c>
      <c r="H46" s="12">
        <v>0.84250000000000003</v>
      </c>
      <c r="I46" s="12">
        <v>0.95960000000000001</v>
      </c>
    </row>
    <row r="47" spans="1:9" x14ac:dyDescent="0.25">
      <c r="A47" s="5" t="s">
        <v>87</v>
      </c>
      <c r="B47" t="s">
        <v>30</v>
      </c>
      <c r="C47">
        <v>500</v>
      </c>
      <c r="E47" s="14">
        <v>8</v>
      </c>
      <c r="F47" s="13">
        <v>0.98819999999999997</v>
      </c>
      <c r="G47" s="13">
        <v>4.6800000000000001E-2</v>
      </c>
      <c r="H47" s="12">
        <v>0.83150000000000002</v>
      </c>
      <c r="I47" s="13">
        <v>0.68979999999999997</v>
      </c>
    </row>
    <row r="48" spans="1:9" x14ac:dyDescent="0.25">
      <c r="A48" s="5" t="s">
        <v>88</v>
      </c>
      <c r="B48" t="s">
        <v>30</v>
      </c>
      <c r="C48">
        <v>1000</v>
      </c>
      <c r="E48" s="14">
        <v>8</v>
      </c>
      <c r="F48" s="13">
        <v>0.99719999999999998</v>
      </c>
      <c r="G48" s="13">
        <v>1.7100000000000001E-2</v>
      </c>
      <c r="H48" s="12">
        <v>0.84750000000000003</v>
      </c>
      <c r="I48" s="13">
        <v>0.74539999999999995</v>
      </c>
    </row>
    <row r="49" spans="1:9" x14ac:dyDescent="0.25">
      <c r="A49" s="5" t="s">
        <v>89</v>
      </c>
      <c r="B49" t="s">
        <v>30</v>
      </c>
      <c r="C49">
        <v>1000</v>
      </c>
      <c r="E49" s="14">
        <v>16</v>
      </c>
      <c r="F49" s="12">
        <v>1</v>
      </c>
      <c r="G49">
        <v>2.5999999999999998E-4</v>
      </c>
      <c r="H49" s="12">
        <v>0.84950000000000003</v>
      </c>
      <c r="I49" s="13">
        <v>0.92330000000000001</v>
      </c>
    </row>
    <row r="50" spans="1:9" x14ac:dyDescent="0.25">
      <c r="A50" s="5" t="s">
        <v>90</v>
      </c>
      <c r="B50" t="s">
        <v>30</v>
      </c>
      <c r="C50">
        <v>5000</v>
      </c>
      <c r="E50" s="14">
        <v>8</v>
      </c>
      <c r="F50" s="13">
        <v>0.996</v>
      </c>
      <c r="G50" s="13">
        <v>1.3899999999999999E-2</v>
      </c>
      <c r="H50" s="13">
        <v>0.87</v>
      </c>
      <c r="I50" s="13">
        <v>0.73</v>
      </c>
    </row>
    <row r="51" spans="1:9" x14ac:dyDescent="0.25">
      <c r="A51" s="5" t="s">
        <v>91</v>
      </c>
      <c r="B51" t="s">
        <v>30</v>
      </c>
      <c r="C51">
        <v>10000</v>
      </c>
      <c r="E51" s="14">
        <v>8</v>
      </c>
      <c r="F51" s="13">
        <v>0.99550000000000005</v>
      </c>
      <c r="G51" s="13">
        <v>1.5599999999999999E-2</v>
      </c>
      <c r="H51" s="13">
        <v>0.89500000000000002</v>
      </c>
      <c r="I51" s="13">
        <v>0.71350000000000002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josemalaptop</cp:lastModifiedBy>
  <dcterms:created xsi:type="dcterms:W3CDTF">2021-04-21T08:44:30Z</dcterms:created>
  <dcterms:modified xsi:type="dcterms:W3CDTF">2021-06-07T11:10:02Z</dcterms:modified>
</cp:coreProperties>
</file>