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2cffa74dc241263/Documentos/Duoc/8vo Semestre Asignaturas/Capstone/Proyecto_BeautyTime/Beauty_Time_Docs/Fase 2 - Desarrollo del Proyecto APT/Evidencias Proyecto/Evidencia de documentacion/"/>
    </mc:Choice>
  </mc:AlternateContent>
  <xr:revisionPtr revIDLastSave="2025" documentId="11_D821CADFACB55002CF4394B753D90AA1D2AD7FAB" xr6:coauthVersionLast="47" xr6:coauthVersionMax="47" xr10:uidLastSave="{8203B707-167B-4580-B934-B55E65ABDCF9}"/>
  <bookViews>
    <workbookView xWindow="-120" yWindow="-120" windowWidth="29040" windowHeight="15720" firstSheet="1" activeTab="3" xr2:uid="{00000000-000D-0000-FFFF-FFFF00000000}"/>
  </bookViews>
  <sheets>
    <sheet name="Sprint 0" sheetId="1" r:id="rId1"/>
    <sheet name="Sprint 1" sheetId="2" r:id="rId2"/>
    <sheet name="Sprint 2" sheetId="4" r:id="rId3"/>
    <sheet name="Sprint 3," sheetId="3" r:id="rId4"/>
    <sheet name="Sprint 4" sheetId="6" r:id="rId5"/>
    <sheet name="Sprint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jAXcmzBfl7zCHBWPPLyFbSmvybQ=="/>
    </ext>
  </extLst>
</workbook>
</file>

<file path=xl/calcChain.xml><?xml version="1.0" encoding="utf-8"?>
<calcChain xmlns="http://schemas.openxmlformats.org/spreadsheetml/2006/main">
  <c r="O7" i="5" l="1"/>
  <c r="O7" i="6"/>
  <c r="O7" i="2"/>
  <c r="O22" i="6" l="1"/>
  <c r="P22" i="6" s="1"/>
  <c r="P20" i="6"/>
  <c r="N19" i="6"/>
  <c r="M19" i="6"/>
  <c r="L19" i="6"/>
  <c r="K19" i="6"/>
  <c r="J19" i="6"/>
  <c r="I19" i="6"/>
  <c r="H19" i="6"/>
  <c r="G19" i="6"/>
  <c r="F19" i="6"/>
  <c r="E19" i="6"/>
  <c r="D19" i="6"/>
  <c r="E23" i="6" s="1"/>
  <c r="O18" i="6"/>
  <c r="C18" i="6"/>
  <c r="O17" i="6"/>
  <c r="C17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C7" i="6"/>
  <c r="O6" i="6"/>
  <c r="C6" i="6"/>
  <c r="O5" i="6"/>
  <c r="C5" i="6"/>
  <c r="O22" i="5"/>
  <c r="P22" i="5" s="1"/>
  <c r="P20" i="5"/>
  <c r="N19" i="5"/>
  <c r="M19" i="5"/>
  <c r="L19" i="5"/>
  <c r="K19" i="5"/>
  <c r="J19" i="5"/>
  <c r="I19" i="5"/>
  <c r="H19" i="5"/>
  <c r="G19" i="5"/>
  <c r="F19" i="5"/>
  <c r="E19" i="5"/>
  <c r="D19" i="5"/>
  <c r="E23" i="5" s="1"/>
  <c r="O18" i="5"/>
  <c r="C18" i="5"/>
  <c r="O17" i="5"/>
  <c r="C17" i="5"/>
  <c r="O16" i="5"/>
  <c r="C16" i="5"/>
  <c r="O15" i="5"/>
  <c r="C15" i="5"/>
  <c r="O14" i="5"/>
  <c r="C14" i="5"/>
  <c r="O13" i="5"/>
  <c r="C13" i="5"/>
  <c r="O12" i="5"/>
  <c r="C12" i="5"/>
  <c r="O11" i="5"/>
  <c r="C11" i="5"/>
  <c r="O10" i="5"/>
  <c r="C10" i="5"/>
  <c r="O9" i="5"/>
  <c r="C9" i="5"/>
  <c r="O8" i="5"/>
  <c r="C8" i="5"/>
  <c r="C7" i="5"/>
  <c r="O6" i="5"/>
  <c r="C6" i="5"/>
  <c r="O5" i="5"/>
  <c r="C5" i="5"/>
  <c r="O5" i="2"/>
  <c r="W14" i="1"/>
  <c r="W15" i="1"/>
  <c r="W16" i="1"/>
  <c r="W17" i="1"/>
  <c r="W6" i="1"/>
  <c r="O24" i="4"/>
  <c r="O23" i="4"/>
  <c r="O5" i="4"/>
  <c r="O16" i="3"/>
  <c r="O15" i="3"/>
  <c r="O14" i="3"/>
  <c r="O13" i="3"/>
  <c r="O12" i="3"/>
  <c r="O11" i="3"/>
  <c r="O10" i="3"/>
  <c r="O9" i="3"/>
  <c r="O8" i="3"/>
  <c r="O7" i="3"/>
  <c r="O6" i="3"/>
  <c r="O5" i="3"/>
  <c r="O18" i="2"/>
  <c r="O17" i="2"/>
  <c r="O16" i="2"/>
  <c r="O15" i="2"/>
  <c r="O14" i="2"/>
  <c r="O13" i="2"/>
  <c r="O12" i="2"/>
  <c r="O11" i="2"/>
  <c r="O10" i="2"/>
  <c r="O9" i="2"/>
  <c r="O8" i="2"/>
  <c r="O6" i="2"/>
  <c r="B22" i="1"/>
  <c r="C26" i="1" s="1"/>
  <c r="E19" i="2"/>
  <c r="N25" i="4"/>
  <c r="M25" i="4"/>
  <c r="L25" i="4"/>
  <c r="K25" i="4"/>
  <c r="J25" i="4"/>
  <c r="I25" i="4"/>
  <c r="H25" i="4"/>
  <c r="G25" i="4"/>
  <c r="F25" i="4"/>
  <c r="E25" i="4"/>
  <c r="D25" i="4"/>
  <c r="E29" i="4" s="1"/>
  <c r="D28" i="4" s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16" i="3"/>
  <c r="C15" i="3"/>
  <c r="C14" i="3"/>
  <c r="C13" i="3"/>
  <c r="C12" i="3"/>
  <c r="C11" i="3"/>
  <c r="C10" i="3"/>
  <c r="C9" i="3"/>
  <c r="C8" i="3"/>
  <c r="C7" i="3"/>
  <c r="C6" i="3"/>
  <c r="C5" i="3"/>
  <c r="D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O19" i="5" l="1"/>
  <c r="E21" i="5" s="1"/>
  <c r="F20" i="5" s="1"/>
  <c r="F21" i="5" s="1"/>
  <c r="G20" i="5" s="1"/>
  <c r="G21" i="5" s="1"/>
  <c r="H20" i="5" s="1"/>
  <c r="H21" i="5" s="1"/>
  <c r="I20" i="5" s="1"/>
  <c r="I21" i="5" s="1"/>
  <c r="J20" i="5" s="1"/>
  <c r="J21" i="5" s="1"/>
  <c r="K20" i="5" s="1"/>
  <c r="K21" i="5" s="1"/>
  <c r="L20" i="5" s="1"/>
  <c r="L21" i="5" s="1"/>
  <c r="M20" i="5" s="1"/>
  <c r="M21" i="5" s="1"/>
  <c r="N20" i="5" s="1"/>
  <c r="N21" i="5" s="1"/>
  <c r="O19" i="6"/>
  <c r="E21" i="6" s="1"/>
  <c r="F20" i="6" s="1"/>
  <c r="F21" i="6" s="1"/>
  <c r="G20" i="6" s="1"/>
  <c r="G21" i="6" s="1"/>
  <c r="H20" i="6" s="1"/>
  <c r="H21" i="6" s="1"/>
  <c r="I20" i="6" s="1"/>
  <c r="I21" i="6" s="1"/>
  <c r="J20" i="6" s="1"/>
  <c r="J21" i="6" s="1"/>
  <c r="K20" i="6" s="1"/>
  <c r="K21" i="6" s="1"/>
  <c r="L20" i="6" s="1"/>
  <c r="L21" i="6" s="1"/>
  <c r="M20" i="6" s="1"/>
  <c r="M21" i="6" s="1"/>
  <c r="N20" i="6" s="1"/>
  <c r="N21" i="6" s="1"/>
  <c r="D22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D22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5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P26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P18" i="3"/>
  <c r="N17" i="3"/>
  <c r="M17" i="3"/>
  <c r="L17" i="3"/>
  <c r="K17" i="3"/>
  <c r="J17" i="3"/>
  <c r="I17" i="3"/>
  <c r="H17" i="3"/>
  <c r="G17" i="3"/>
  <c r="F17" i="3"/>
  <c r="E17" i="3"/>
  <c r="D17" i="3"/>
  <c r="E23" i="2"/>
  <c r="D22" i="2" s="1"/>
  <c r="P20" i="2"/>
  <c r="N19" i="2"/>
  <c r="M19" i="2"/>
  <c r="L19" i="2"/>
  <c r="K19" i="2"/>
  <c r="J19" i="2"/>
  <c r="I19" i="2"/>
  <c r="H19" i="2"/>
  <c r="G19" i="2"/>
  <c r="F19" i="2"/>
  <c r="F22" i="5" l="1"/>
  <c r="G22" i="5" s="1"/>
  <c r="H22" i="5" s="1"/>
  <c r="I22" i="5" s="1"/>
  <c r="J22" i="5" s="1"/>
  <c r="K22" i="5" s="1"/>
  <c r="L22" i="5" s="1"/>
  <c r="M22" i="5" s="1"/>
  <c r="N22" i="5" s="1"/>
  <c r="F22" i="6"/>
  <c r="G22" i="6" s="1"/>
  <c r="H22" i="6" s="1"/>
  <c r="I22" i="6" s="1"/>
  <c r="J22" i="6" s="1"/>
  <c r="K22" i="6" s="1"/>
  <c r="L22" i="6" s="1"/>
  <c r="M22" i="6" s="1"/>
  <c r="N22" i="6" s="1"/>
  <c r="F22" i="2"/>
  <c r="G22" i="2" s="1"/>
  <c r="H22" i="2" s="1"/>
  <c r="I22" i="2" s="1"/>
  <c r="J22" i="2" s="1"/>
  <c r="K22" i="2" s="1"/>
  <c r="L22" i="2" s="1"/>
  <c r="M22" i="2" s="1"/>
  <c r="N22" i="2" s="1"/>
  <c r="O25" i="4"/>
  <c r="E27" i="4" s="1"/>
  <c r="F26" i="4" s="1"/>
  <c r="F27" i="4" s="1"/>
  <c r="G26" i="4" s="1"/>
  <c r="E26" i="4"/>
  <c r="E21" i="3"/>
  <c r="D20" i="3" s="1"/>
  <c r="E18" i="3"/>
  <c r="O17" i="3"/>
  <c r="E19" i="3" s="1"/>
  <c r="F18" i="3" s="1"/>
  <c r="F19" i="3" s="1"/>
  <c r="G18" i="3" s="1"/>
  <c r="O19" i="2"/>
  <c r="E21" i="2" s="1"/>
  <c r="F20" i="2" s="1"/>
  <c r="F21" i="2" s="1"/>
  <c r="G20" i="2" s="1"/>
  <c r="Y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1" i="1"/>
  <c r="W20" i="1"/>
  <c r="W19" i="1"/>
  <c r="W18" i="1"/>
  <c r="W13" i="1"/>
  <c r="W12" i="1"/>
  <c r="W11" i="1"/>
  <c r="W10" i="1"/>
  <c r="W9" i="1"/>
  <c r="W8" i="1"/>
  <c r="W7" i="1"/>
  <c r="W5" i="1"/>
  <c r="O22" i="2" l="1"/>
  <c r="P22" i="2" s="1"/>
  <c r="F23" i="2"/>
  <c r="G23" i="2" s="1"/>
  <c r="H23" i="2" s="1"/>
  <c r="I23" i="2" s="1"/>
  <c r="J23" i="2" s="1"/>
  <c r="K23" i="2" s="1"/>
  <c r="L23" i="2" s="1"/>
  <c r="M23" i="2" s="1"/>
  <c r="N23" i="2" s="1"/>
  <c r="O23" i="2" s="1"/>
  <c r="F29" i="4"/>
  <c r="G29" i="4" s="1"/>
  <c r="H29" i="4" s="1"/>
  <c r="I29" i="4" s="1"/>
  <c r="J29" i="4" s="1"/>
  <c r="K29" i="4" s="1"/>
  <c r="L29" i="4" s="1"/>
  <c r="M29" i="4" s="1"/>
  <c r="N29" i="4" s="1"/>
  <c r="F21" i="3"/>
  <c r="G21" i="3" s="1"/>
  <c r="H21" i="3" s="1"/>
  <c r="I21" i="3" s="1"/>
  <c r="J21" i="3" s="1"/>
  <c r="K21" i="3" s="1"/>
  <c r="L21" i="3" s="1"/>
  <c r="M21" i="3" s="1"/>
  <c r="N21" i="3" s="1"/>
  <c r="G27" i="4"/>
  <c r="H26" i="4" s="1"/>
  <c r="G19" i="3"/>
  <c r="H18" i="3" s="1"/>
  <c r="G21" i="2"/>
  <c r="H20" i="2" s="1"/>
  <c r="W22" i="1"/>
  <c r="C24" i="1" s="1"/>
  <c r="D23" i="1" s="1"/>
  <c r="D24" i="1" s="1"/>
  <c r="E23" i="1" s="1"/>
  <c r="O21" i="3" l="1"/>
  <c r="O29" i="4"/>
  <c r="H27" i="4"/>
  <c r="I26" i="4" s="1"/>
  <c r="H19" i="3"/>
  <c r="I18" i="3" s="1"/>
  <c r="E24" i="1"/>
  <c r="F23" i="1" s="1"/>
  <c r="H21" i="2"/>
  <c r="I20" i="2" s="1"/>
  <c r="X23" i="1"/>
  <c r="I27" i="4" l="1"/>
  <c r="J26" i="4" s="1"/>
  <c r="I19" i="3"/>
  <c r="J18" i="3" s="1"/>
  <c r="F24" i="1"/>
  <c r="G23" i="1" s="1"/>
  <c r="I21" i="2"/>
  <c r="J20" i="2" s="1"/>
  <c r="J27" i="4" l="1"/>
  <c r="K26" i="4" s="1"/>
  <c r="J19" i="3"/>
  <c r="K18" i="3" s="1"/>
  <c r="G24" i="1"/>
  <c r="H23" i="1" s="1"/>
  <c r="J21" i="2"/>
  <c r="K20" i="2" s="1"/>
  <c r="K27" i="4" l="1"/>
  <c r="L26" i="4" s="1"/>
  <c r="K19" i="3"/>
  <c r="L18" i="3" s="1"/>
  <c r="H24" i="1"/>
  <c r="I23" i="1" s="1"/>
  <c r="K21" i="2"/>
  <c r="L20" i="2" s="1"/>
  <c r="L27" i="4" l="1"/>
  <c r="M26" i="4" s="1"/>
  <c r="L19" i="3"/>
  <c r="M18" i="3" s="1"/>
  <c r="I24" i="1"/>
  <c r="J23" i="1" s="1"/>
  <c r="L21" i="2"/>
  <c r="M20" i="2" s="1"/>
  <c r="M27" i="4" l="1"/>
  <c r="N26" i="4" s="1"/>
  <c r="M19" i="3"/>
  <c r="N18" i="3" s="1"/>
  <c r="J24" i="1"/>
  <c r="K23" i="1" s="1"/>
  <c r="M21" i="2"/>
  <c r="N20" i="2" s="1"/>
  <c r="N27" i="4" l="1"/>
  <c r="N19" i="3"/>
  <c r="K24" i="1"/>
  <c r="L23" i="1" s="1"/>
  <c r="N21" i="2"/>
  <c r="L24" i="1" l="1"/>
  <c r="M23" i="1" s="1"/>
  <c r="M24" i="1" l="1"/>
  <c r="N23" i="1" s="1"/>
  <c r="N24" i="1" l="1"/>
  <c r="O23" i="1" s="1"/>
  <c r="O24" i="1" l="1"/>
  <c r="P23" i="1" s="1"/>
  <c r="P24" i="1" l="1"/>
  <c r="Q23" i="1" s="1"/>
  <c r="Q24" i="1" l="1"/>
  <c r="R23" i="1" s="1"/>
  <c r="R24" i="1" l="1"/>
  <c r="S23" i="1" s="1"/>
  <c r="S24" i="1" l="1"/>
  <c r="T23" i="1" s="1"/>
  <c r="T24" i="1" l="1"/>
  <c r="U23" i="1" s="1"/>
  <c r="P28" i="4" l="1"/>
  <c r="P20" i="3"/>
  <c r="U24" i="1"/>
  <c r="V23" i="1" s="1"/>
  <c r="X25" i="1" l="1"/>
  <c r="W24" i="1"/>
  <c r="V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1F212F19-FD5F-471E-B076-DB9CC8714FEF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3EC27330-EB04-4796-9056-5C009D2175C4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6" authorId="0" shapeId="0" xr:uid="{6E8AE6E1-F850-43FC-9F77-5F1A805080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F26" authorId="0" shapeId="0" xr:uid="{E5200F4A-04E5-4F9E-AC0C-7BD1D7F4D151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resta la suma de las horas por el día menos las horas restantes del dia anterior.
Ej. 160-4=156
LUEGO SOLO HAY QUE ARRASTRAR LA FÓRMULA HASTA EL FINAL.</t>
        </r>
      </text>
    </comment>
    <comment ref="E29" authorId="0" shapeId="0" xr:uid="{EB680604-2ADA-400F-97B3-F185E2D358CD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18" authorId="0" shapeId="0" xr:uid="{8CFF6E48-AD99-4F45-8FEA-1B394835932F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F18" authorId="0" shapeId="0" xr:uid="{D59A83F9-CD64-4E04-832B-1BBA724374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resta la suma de las horas por el día menos las horas restantes del dia anterior.
Ej. 160-4=156
LUEGO SOLO HAY QUE ARRASTRAR LA FÓRMULA HASTA EL FINAL.</t>
        </r>
      </text>
    </comment>
    <comment ref="E21" authorId="0" shapeId="0" xr:uid="{C0B511FD-1036-4D51-A7B6-1A47D6D91B4E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AE7A1181-E045-4EBE-97FD-67FAD82E6E67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7827C32E-07E8-4907-87E6-D366A9E55B41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Saldias Campusano</author>
  </authors>
  <commentList>
    <comment ref="E20" authorId="0" shapeId="0" xr:uid="{1D67351F-A157-4CF6-A9EE-6DF4F374EF46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se ponen las horas de la Iteración.
</t>
        </r>
      </text>
    </comment>
    <comment ref="E23" authorId="0" shapeId="0" xr:uid="{9F44A412-B789-47E1-A38D-3ADB962B575C}">
      <text>
        <r>
          <rPr>
            <b/>
            <sz val="9"/>
            <color indexed="81"/>
            <rFont val="Tahoma"/>
            <family val="2"/>
          </rPr>
          <t>Jose Saldias Campusano:</t>
        </r>
        <r>
          <rPr>
            <sz val="9"/>
            <color indexed="81"/>
            <rFont val="Tahoma"/>
            <family val="2"/>
          </rPr>
          <t xml:space="preserve">
Acá nuevamente se ponen las horas totales de la iteración .</t>
        </r>
      </text>
    </comment>
  </commentList>
</comments>
</file>

<file path=xl/sharedStrings.xml><?xml version="1.0" encoding="utf-8"?>
<sst xmlns="http://schemas.openxmlformats.org/spreadsheetml/2006/main" count="227" uniqueCount="57">
  <si>
    <t>Control del Sprint 0 de 20 días</t>
  </si>
  <si>
    <t xml:space="preserve">Tareas </t>
  </si>
  <si>
    <t>Horas Estimadas</t>
  </si>
  <si>
    <t>DIA</t>
  </si>
  <si>
    <t>Total</t>
  </si>
  <si>
    <t>Autoevaluación Competencias por interante</t>
  </si>
  <si>
    <t>Definicion de Proyecto</t>
  </si>
  <si>
    <t>Cronograma de actividades</t>
  </si>
  <si>
    <t>Mokups</t>
  </si>
  <si>
    <t>Presentacion de Documentacion Inicial</t>
  </si>
  <si>
    <t>HRS X DIA</t>
  </si>
  <si>
    <t>Horas Reales de producto por realizar</t>
  </si>
  <si>
    <t>%</t>
  </si>
  <si>
    <t>Horas Estimadas de producto por realizar</t>
  </si>
  <si>
    <t>Control del Sprint 1 de 10 días</t>
  </si>
  <si>
    <t>ID Historia</t>
  </si>
  <si>
    <t>Id Tarea</t>
  </si>
  <si>
    <t>HU1.1</t>
  </si>
  <si>
    <t>T1</t>
  </si>
  <si>
    <t>T2</t>
  </si>
  <si>
    <t>HU1.2</t>
  </si>
  <si>
    <t>HU1.3</t>
  </si>
  <si>
    <t>HU1.4</t>
  </si>
  <si>
    <t>T5</t>
  </si>
  <si>
    <t>T6</t>
  </si>
  <si>
    <t>HU1.5</t>
  </si>
  <si>
    <t>HU1.6</t>
  </si>
  <si>
    <t>Control del Sprint 2 de 10 días</t>
  </si>
  <si>
    <t>HU2.1</t>
  </si>
  <si>
    <t>HU2.2</t>
  </si>
  <si>
    <t>HU2.3</t>
  </si>
  <si>
    <t>HU2.4</t>
  </si>
  <si>
    <t>HU2.5</t>
  </si>
  <si>
    <t>HU2.6</t>
  </si>
  <si>
    <t>HU2.7</t>
  </si>
  <si>
    <t>T3</t>
  </si>
  <si>
    <t>HU2.8</t>
  </si>
  <si>
    <t>HU2.9</t>
  </si>
  <si>
    <t>Control del Sprint 3 de 10 días</t>
  </si>
  <si>
    <t>HU3.1</t>
  </si>
  <si>
    <t>HU3.2</t>
  </si>
  <si>
    <t>HU3.3</t>
  </si>
  <si>
    <t>HU3.4</t>
  </si>
  <si>
    <t>T4</t>
  </si>
  <si>
    <t>Control del Sprint 4 de 10 días</t>
  </si>
  <si>
    <t>HU4.1</t>
  </si>
  <si>
    <t>HU4.2</t>
  </si>
  <si>
    <t>HU4.3</t>
  </si>
  <si>
    <t>HU4.4</t>
  </si>
  <si>
    <t>HU4.5</t>
  </si>
  <si>
    <t>HU4.6</t>
  </si>
  <si>
    <t>Control del Sprint 5 de 10 días</t>
  </si>
  <si>
    <t>HU5.1</t>
  </si>
  <si>
    <t>HU5.2</t>
  </si>
  <si>
    <t>HU5.3</t>
  </si>
  <si>
    <t>HU5.4</t>
  </si>
  <si>
    <t>HU5.5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</si>
</sst>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theme="8" tint="0.3999755851924192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C6D9F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2" borderId="5" xfId="0" applyFont="1" applyFill="1" applyBorder="1"/>
    <xf numFmtId="0" fontId="2" fillId="3" borderId="6" xfId="0" applyFont="1" applyFill="1" applyBorder="1"/>
    <xf numFmtId="0" fontId="2" fillId="0" borderId="8" xfId="0" applyFont="1" applyBorder="1"/>
    <xf numFmtId="0" fontId="2" fillId="3" borderId="7" xfId="0" applyFont="1" applyFill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3" borderId="3" xfId="0" applyFont="1" applyFill="1" applyBorder="1"/>
    <xf numFmtId="0" fontId="2" fillId="3" borderId="16" xfId="0" applyFont="1" applyFill="1" applyBorder="1" applyAlignment="1">
      <alignment horizontal="center" wrapText="1"/>
    </xf>
    <xf numFmtId="0" fontId="2" fillId="3" borderId="16" xfId="0" applyFont="1" applyFill="1" applyBorder="1"/>
    <xf numFmtId="0" fontId="2" fillId="0" borderId="16" xfId="0" applyFont="1" applyBorder="1"/>
    <xf numFmtId="0" fontId="2" fillId="2" borderId="31" xfId="0" applyFont="1" applyFill="1" applyBorder="1"/>
    <xf numFmtId="0" fontId="2" fillId="3" borderId="34" xfId="0" applyFont="1" applyFill="1" applyBorder="1" applyAlignment="1">
      <alignment horizontal="center" wrapText="1"/>
    </xf>
    <xf numFmtId="0" fontId="2" fillId="3" borderId="35" xfId="0" applyFont="1" applyFill="1" applyBorder="1"/>
    <xf numFmtId="0" fontId="2" fillId="0" borderId="27" xfId="0" applyFont="1" applyBorder="1"/>
    <xf numFmtId="0" fontId="2" fillId="3" borderId="36" xfId="0" applyFont="1" applyFill="1" applyBorder="1"/>
    <xf numFmtId="0" fontId="2" fillId="3" borderId="37" xfId="0" applyFont="1" applyFill="1" applyBorder="1" applyAlignment="1">
      <alignment horizontal="center" wrapText="1"/>
    </xf>
    <xf numFmtId="0" fontId="2" fillId="3" borderId="31" xfId="0" applyFont="1" applyFill="1" applyBorder="1"/>
    <xf numFmtId="0" fontId="2" fillId="0" borderId="38" xfId="0" applyFont="1" applyBorder="1"/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39" xfId="0" applyFont="1" applyBorder="1"/>
    <xf numFmtId="0" fontId="2" fillId="0" borderId="5" xfId="0" applyFont="1" applyBorder="1"/>
    <xf numFmtId="0" fontId="3" fillId="0" borderId="0" xfId="0" applyFont="1"/>
    <xf numFmtId="1" fontId="4" fillId="0" borderId="0" xfId="0" applyNumberFormat="1" applyFont="1"/>
    <xf numFmtId="0" fontId="2" fillId="3" borderId="33" xfId="0" applyFont="1" applyFill="1" applyBorder="1"/>
    <xf numFmtId="0" fontId="2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2" borderId="5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24" xfId="0" applyFont="1" applyFill="1" applyBorder="1" applyAlignment="1">
      <alignment horizontal="center" wrapText="1"/>
    </xf>
    <xf numFmtId="0" fontId="3" fillId="0" borderId="30" xfId="0" applyFont="1" applyBorder="1" applyAlignment="1">
      <alignment wrapText="1"/>
    </xf>
    <xf numFmtId="0" fontId="2" fillId="2" borderId="27" xfId="0" applyFont="1" applyFill="1" applyBorder="1" applyAlignment="1">
      <alignment horizontal="center"/>
    </xf>
    <xf numFmtId="0" fontId="3" fillId="0" borderId="32" xfId="0" applyFont="1" applyBorder="1"/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0'!$A$26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0'!$C$4:$V$4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0'!$C$26:$V$26</c:f>
              <c:numCache>
                <c:formatCode>0</c:formatCode>
                <c:ptCount val="20"/>
                <c:pt idx="0">
                  <c:v>128</c:v>
                </c:pt>
                <c:pt idx="1">
                  <c:v>121.6</c:v>
                </c:pt>
                <c:pt idx="2">
                  <c:v>115.19999999999999</c:v>
                </c:pt>
                <c:pt idx="3">
                  <c:v>108.79999999999998</c:v>
                </c:pt>
                <c:pt idx="4">
                  <c:v>102.39999999999998</c:v>
                </c:pt>
                <c:pt idx="5">
                  <c:v>95.999999999999972</c:v>
                </c:pt>
                <c:pt idx="6">
                  <c:v>89.599999999999966</c:v>
                </c:pt>
                <c:pt idx="7">
                  <c:v>83.19999999999996</c:v>
                </c:pt>
                <c:pt idx="8">
                  <c:v>76.799999999999955</c:v>
                </c:pt>
                <c:pt idx="9">
                  <c:v>70.399999999999949</c:v>
                </c:pt>
                <c:pt idx="10">
                  <c:v>63.99999999999995</c:v>
                </c:pt>
                <c:pt idx="11">
                  <c:v>57.599999999999952</c:v>
                </c:pt>
                <c:pt idx="12">
                  <c:v>51.199999999999953</c:v>
                </c:pt>
                <c:pt idx="13">
                  <c:v>44.799999999999955</c:v>
                </c:pt>
                <c:pt idx="14">
                  <c:v>38.399999999999956</c:v>
                </c:pt>
                <c:pt idx="15">
                  <c:v>31.999999999999957</c:v>
                </c:pt>
                <c:pt idx="16">
                  <c:v>25.599999999999959</c:v>
                </c:pt>
                <c:pt idx="17">
                  <c:v>19.19999999999996</c:v>
                </c:pt>
                <c:pt idx="18">
                  <c:v>12.79999999999996</c:v>
                </c:pt>
                <c:pt idx="19">
                  <c:v>6.3999999999999595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A4-46A7-B558-E7B004ABEF02}"/>
            </c:ext>
          </c:extLst>
        </c:ser>
        <c:ser>
          <c:idx val="5"/>
          <c:order val="6"/>
          <c:tx>
            <c:strRef>
              <c:f>'Sprint 0'!$A$24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0'!$C$4:$V$4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0'!$C$24:$V$24</c:f>
              <c:numCache>
                <c:formatCode>General</c:formatCode>
                <c:ptCount val="20"/>
                <c:pt idx="0">
                  <c:v>121</c:v>
                </c:pt>
                <c:pt idx="1">
                  <c:v>115</c:v>
                </c:pt>
                <c:pt idx="2">
                  <c:v>111</c:v>
                </c:pt>
                <c:pt idx="3">
                  <c:v>103</c:v>
                </c:pt>
                <c:pt idx="4">
                  <c:v>96</c:v>
                </c:pt>
                <c:pt idx="5">
                  <c:v>92</c:v>
                </c:pt>
                <c:pt idx="6">
                  <c:v>88</c:v>
                </c:pt>
                <c:pt idx="7">
                  <c:v>80</c:v>
                </c:pt>
                <c:pt idx="8">
                  <c:v>76</c:v>
                </c:pt>
                <c:pt idx="9">
                  <c:v>71</c:v>
                </c:pt>
                <c:pt idx="10">
                  <c:v>64</c:v>
                </c:pt>
                <c:pt idx="11">
                  <c:v>55</c:v>
                </c:pt>
                <c:pt idx="12">
                  <c:v>49</c:v>
                </c:pt>
                <c:pt idx="13">
                  <c:v>41</c:v>
                </c:pt>
                <c:pt idx="14">
                  <c:v>37</c:v>
                </c:pt>
                <c:pt idx="15">
                  <c:v>32</c:v>
                </c:pt>
                <c:pt idx="16">
                  <c:v>25</c:v>
                </c:pt>
                <c:pt idx="17">
                  <c:v>20</c:v>
                </c:pt>
                <c:pt idx="18">
                  <c:v>13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A4-46A7-B558-E7B004AB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0'!$C$6:$V$6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3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A4-46A7-B558-E7B004ABEF02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2</c:v>
                      </c:pt>
                      <c:pt idx="4">
                        <c:v>2</c:v>
                      </c:pt>
                      <c:pt idx="6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7A4-46A7-B558-E7B004ABEF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A4-46A7-B558-E7B004ABEF0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4-46A7-B558-E7B004ABEF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0'!$C$9:$V$9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2">
                        <c:v>1</c:v>
                      </c:pt>
                      <c:pt idx="11">
                        <c:v>1</c:v>
                      </c:pt>
                      <c:pt idx="1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A4-46A7-B558-E7B004ABEF02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2"/>
          <c:order val="2"/>
          <c:spPr>
            <a:ln w="19050" cap="rnd" cmpd="sng" algn="ctr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614-4F43-BB80-EDB116B9020C}"/>
            </c:ext>
          </c:extLst>
        </c:ser>
        <c:ser>
          <c:idx val="3"/>
          <c:order val="3"/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614-4F43-BB80-EDB116B9020C}"/>
            </c:ext>
          </c:extLst>
        </c:ser>
        <c:ser>
          <c:idx val="6"/>
          <c:order val="5"/>
          <c:tx>
            <c:strRef>
              <c:f>'Sprint 1'!$A$23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1'!$E$23:$N$23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4-4F43-BB80-EDB116B9020C}"/>
            </c:ext>
          </c:extLst>
        </c:ser>
        <c:ser>
          <c:idx val="5"/>
          <c:order val="6"/>
          <c:tx>
            <c:strRef>
              <c:f>'Sprint 1'!$A$21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1'!$E$4:$N$4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1'!$E$21:$N$21</c:f>
              <c:numCache>
                <c:formatCode>General</c:formatCode>
                <c:ptCount val="10"/>
                <c:pt idx="0">
                  <c:v>101</c:v>
                </c:pt>
                <c:pt idx="1">
                  <c:v>91</c:v>
                </c:pt>
                <c:pt idx="2">
                  <c:v>81</c:v>
                </c:pt>
                <c:pt idx="3">
                  <c:v>72</c:v>
                </c:pt>
                <c:pt idx="4">
                  <c:v>65</c:v>
                </c:pt>
                <c:pt idx="5">
                  <c:v>55</c:v>
                </c:pt>
                <c:pt idx="6">
                  <c:v>43</c:v>
                </c:pt>
                <c:pt idx="7">
                  <c:v>29</c:v>
                </c:pt>
                <c:pt idx="8">
                  <c:v>18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4-4F43-BB80-EDB116B9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1'!$E$6:$N$6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14-4F43-BB80-EDB116B9020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14-4F43-BB80-EDB116B9020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14-4F43-BB80-EDB116B902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1'!$E$20:$N$20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91</c:v>
                      </c:pt>
                      <c:pt idx="2">
                        <c:v>81</c:v>
                      </c:pt>
                      <c:pt idx="3">
                        <c:v>72</c:v>
                      </c:pt>
                      <c:pt idx="4">
                        <c:v>65</c:v>
                      </c:pt>
                      <c:pt idx="5">
                        <c:v>55</c:v>
                      </c:pt>
                      <c:pt idx="6">
                        <c:v>43</c:v>
                      </c:pt>
                      <c:pt idx="7">
                        <c:v>29</c:v>
                      </c:pt>
                      <c:pt idx="8">
                        <c:v>18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77-4454-8D20-BF4D6C8FAE8F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2'!$A$29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2'!$E$4:$N$4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2'!$E$29:$N$29</c:f>
              <c:numCache>
                <c:formatCode>0</c:formatCode>
                <c:ptCount val="10"/>
                <c:pt idx="0" formatCode="General">
                  <c:v>109</c:v>
                </c:pt>
                <c:pt idx="1">
                  <c:v>98.1</c:v>
                </c:pt>
                <c:pt idx="2">
                  <c:v>87.199999999999989</c:v>
                </c:pt>
                <c:pt idx="3">
                  <c:v>76.299999999999983</c:v>
                </c:pt>
                <c:pt idx="4">
                  <c:v>65.399999999999977</c:v>
                </c:pt>
                <c:pt idx="5">
                  <c:v>54.499999999999979</c:v>
                </c:pt>
                <c:pt idx="6">
                  <c:v>43.59999999999998</c:v>
                </c:pt>
                <c:pt idx="7">
                  <c:v>32.699999999999982</c:v>
                </c:pt>
                <c:pt idx="8">
                  <c:v>21.799999999999983</c:v>
                </c:pt>
                <c:pt idx="9">
                  <c:v>10.899999999999983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64D-B728-5960C5F41091}"/>
            </c:ext>
          </c:extLst>
        </c:ser>
        <c:ser>
          <c:idx val="5"/>
          <c:order val="6"/>
          <c:tx>
            <c:strRef>
              <c:f>'Sprint 2'!$A$27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2'!$E$4:$N$4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2'!$E$27:$N$27</c:f>
              <c:numCache>
                <c:formatCode>General</c:formatCode>
                <c:ptCount val="10"/>
                <c:pt idx="0">
                  <c:v>107</c:v>
                </c:pt>
                <c:pt idx="1">
                  <c:v>97</c:v>
                </c:pt>
                <c:pt idx="2">
                  <c:v>85</c:v>
                </c:pt>
                <c:pt idx="3">
                  <c:v>73</c:v>
                </c:pt>
                <c:pt idx="4">
                  <c:v>62</c:v>
                </c:pt>
                <c:pt idx="5">
                  <c:v>52</c:v>
                </c:pt>
                <c:pt idx="6">
                  <c:v>41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64D-B728-5960C5F4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DC-464D-B728-5960C5F4109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DC-464D-B728-5960C5F4109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DC-464D-B728-5960C5F4109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2'!$E$8:$N$8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DC-464D-B728-5960C5F4109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2'!$E$9:$N$9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DC-464D-B728-5960C5F410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2'!$E$26:$N$26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-109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73</c:v>
                      </c:pt>
                      <c:pt idx="4">
                        <c:v>62</c:v>
                      </c:pt>
                      <c:pt idx="5">
                        <c:v>52</c:v>
                      </c:pt>
                      <c:pt idx="6">
                        <c:v>41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DC-464D-B728-5960C5F41091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1"/>
        <c:ser>
          <c:idx val="6"/>
          <c:order val="5"/>
          <c:tx>
            <c:strRef>
              <c:f>'Sprint 3,'!$A$21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3,'!$E$4:$N$4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3,'!$E$21:$N$21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4-4A8C-9C18-332D163AA219}"/>
            </c:ext>
          </c:extLst>
        </c:ser>
        <c:ser>
          <c:idx val="5"/>
          <c:order val="6"/>
          <c:tx>
            <c:strRef>
              <c:f>'Sprint 3,'!$A$19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3,'!$E$4:$N$4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3,'!$E$19:$N$19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4-4A8C-9C18-332D163A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3,'!$J$6:$N$6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B4-4A8C-9C18-332D163AA219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B4-4A8C-9C18-332D163AA21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rgbClr val="A5A5A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4-4A8C-9C18-332D163AA21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19050" cap="rnd" cmpd="sng" algn="ctr">
                    <a:solidFill>
                      <a:srgbClr val="FFC000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3,'!$E$8:$N$8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4-4A8C-9C18-332D163AA21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3,'!$E$9:$N$9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4-4A8C-9C18-332D163AA2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3,'!$E$18:$N$18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-112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4-4A8C-9C18-332D163AA219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2"/>
          <c:order val="2"/>
          <c:spPr>
            <a:ln w="19050" cap="rnd" cmpd="sng" algn="ctr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87A-4952-9139-6FC2725F0FB4}"/>
            </c:ext>
          </c:extLst>
        </c:ser>
        <c:ser>
          <c:idx val="3"/>
          <c:order val="3"/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87A-4952-9139-6FC2725F0FB4}"/>
            </c:ext>
          </c:extLst>
        </c:ser>
        <c:ser>
          <c:idx val="6"/>
          <c:order val="5"/>
          <c:tx>
            <c:strRef>
              <c:f>'Sprint 4'!$A$23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4'!$E$23:$N$23</c:f>
              <c:numCache>
                <c:formatCode>0</c:formatCode>
                <c:ptCount val="10"/>
                <c:pt idx="0" formatCode="General">
                  <c:v>106</c:v>
                </c:pt>
                <c:pt idx="1">
                  <c:v>95.4</c:v>
                </c:pt>
                <c:pt idx="2">
                  <c:v>84.800000000000011</c:v>
                </c:pt>
                <c:pt idx="3">
                  <c:v>74.200000000000017</c:v>
                </c:pt>
                <c:pt idx="4">
                  <c:v>63.600000000000016</c:v>
                </c:pt>
                <c:pt idx="5">
                  <c:v>53.000000000000014</c:v>
                </c:pt>
                <c:pt idx="6">
                  <c:v>42.400000000000013</c:v>
                </c:pt>
                <c:pt idx="7">
                  <c:v>31.800000000000011</c:v>
                </c:pt>
                <c:pt idx="8">
                  <c:v>21.20000000000001</c:v>
                </c:pt>
                <c:pt idx="9">
                  <c:v>10.60000000000001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A-4952-9139-6FC2725F0FB4}"/>
            </c:ext>
          </c:extLst>
        </c:ser>
        <c:ser>
          <c:idx val="5"/>
          <c:order val="6"/>
          <c:tx>
            <c:strRef>
              <c:f>'Sprint 4'!$A$21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4'!$E$4:$N$4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4'!$E$21:$N$21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A-4952-9139-6FC2725F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4'!$E$6:$N$6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7A-4952-9139-6FC2725F0FB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7A-4952-9139-6FC2725F0FB4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7A-4952-9139-6FC2725F0F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4'!$E$20:$N$20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7A-4952-9139-6FC2725F0FB4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2000" b="0" i="0" u="none" strike="noStrike" kern="1200" baseline="0">
                <a:solidFill>
                  <a:srgbClr val="757575"/>
                </a:solidFill>
                <a:latin typeface="Calibri Light"/>
                <a:ea typeface="+mn-ea"/>
                <a:cs typeface="+mn-cs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2000" b="0" i="0" u="none" strike="noStrike" kern="1200" baseline="0">
              <a:solidFill>
                <a:srgbClr val="757575"/>
              </a:solidFill>
              <a:latin typeface="Calibri Ligh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98033786923767E-2"/>
          <c:y val="0.10317082315930021"/>
          <c:w val="0.90105706861455281"/>
          <c:h val="0.74338335756810892"/>
        </c:manualLayout>
      </c:layout>
      <c:lineChart>
        <c:grouping val="standard"/>
        <c:varyColors val="1"/>
        <c:ser>
          <c:idx val="2"/>
          <c:order val="2"/>
          <c:spPr>
            <a:ln w="19050" cap="rnd" cmpd="sng" algn="ctr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5AA-4D11-8590-E305BC24DCA5}"/>
            </c:ext>
          </c:extLst>
        </c:ser>
        <c:ser>
          <c:idx val="3"/>
          <c:order val="3"/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'Sprint 1'!#REF!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5AA-4D11-8590-E305BC24DCA5}"/>
            </c:ext>
          </c:extLst>
        </c:ser>
        <c:ser>
          <c:idx val="6"/>
          <c:order val="5"/>
          <c:tx>
            <c:strRef>
              <c:f>'Sprint 5'!$A$23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5'!$E$23:$N$23</c:f>
              <c:numCache>
                <c:formatCode>0</c:formatCode>
                <c:ptCount val="10"/>
                <c:pt idx="0" formatCode="General">
                  <c:v>112</c:v>
                </c:pt>
                <c:pt idx="1">
                  <c:v>100.8</c:v>
                </c:pt>
                <c:pt idx="2">
                  <c:v>89.6</c:v>
                </c:pt>
                <c:pt idx="3">
                  <c:v>78.399999999999991</c:v>
                </c:pt>
                <c:pt idx="4">
                  <c:v>67.199999999999989</c:v>
                </c:pt>
                <c:pt idx="5">
                  <c:v>55.999999999999986</c:v>
                </c:pt>
                <c:pt idx="6">
                  <c:v>44.799999999999983</c:v>
                </c:pt>
                <c:pt idx="7">
                  <c:v>33.59999999999998</c:v>
                </c:pt>
                <c:pt idx="8">
                  <c:v>22.399999999999981</c:v>
                </c:pt>
                <c:pt idx="9">
                  <c:v>11.199999999999982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D11-8590-E305BC24DCA5}"/>
            </c:ext>
          </c:extLst>
        </c:ser>
        <c:ser>
          <c:idx val="5"/>
          <c:order val="6"/>
          <c:tx>
            <c:strRef>
              <c:f>'Sprint 5'!$A$21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'Sprint 5'!$E$4:$N$4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5'!$E$21:$N$21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D11-8590-E305BC24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85340"/>
        <c:axId val="147276138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Horas Estimadas de producto por realizar</c:v>
                </c:tx>
                <c:spPr>
                  <a:ln w="3810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5'!$E$6:$N$6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AA-4D11-8590-E305BC24DCA5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Horas Reales de producto por realizar</c:v>
                </c:tx>
                <c:spPr>
                  <a:ln w="3810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AA-4D11-8590-E305BC24DCA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19050" cap="rnd" cmpd="sng" algn="ctr">
                    <a:solidFill>
                      <a:srgbClr val="4472C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5'!$E$4:$N$4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5'!$E$7:$N$7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AA-4D11-8590-E305BC24DC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kkkk</c:v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5'!$E$20:$N$20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AA-4D11-8590-E305BC24DCA5}"/>
                  </c:ext>
                </c:extLst>
              </c15:ser>
            </c15:filteredLineSeries>
          </c:ext>
        </c:extLst>
      </c:lineChart>
      <c:catAx>
        <c:axId val="15938853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761386"/>
        <c:crosses val="autoZero"/>
        <c:auto val="1"/>
        <c:lblAlgn val="ctr"/>
        <c:lblOffset val="100"/>
        <c:noMultiLvlLbl val="1"/>
      </c:catAx>
      <c:valAx>
        <c:axId val="147276138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8853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rt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161925</xdr:colOff>
      <xdr:row>1</xdr:row>
      <xdr:rowOff>142875</xdr:rowOff>
    </xdr:from>
    <xdr:ext cx="7639050" cy="5467350"/>
    <xdr:graphicFrame macro="">
      <xdr:nvGraphicFramePr>
        <xdr:cNvPr id="1461348554" name="Chart 1">
          <a:extLst>
            <a:ext uri="{FF2B5EF4-FFF2-40B4-BE49-F238E27FC236}">
              <a16:creationId xmlns:a16="http://schemas.microsoft.com/office/drawing/2014/main" id="{00000000-0008-0000-0000-0000CA68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E4F7-EBC9-49D6-BA76-79AC9D227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704850</xdr:colOff>
      <xdr:row>1</xdr:row>
      <xdr:rowOff>9525</xdr:rowOff>
    </xdr:from>
    <xdr:ext cx="7639050" cy="5467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22D1-408B-4356-A6EE-E7B1BD15D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161925</xdr:colOff>
      <xdr:row>1</xdr:row>
      <xdr:rowOff>142875</xdr:rowOff>
    </xdr:from>
    <xdr:ext cx="7639050" cy="5467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3EBFC-0076-4F8C-98C3-4DE820F7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8CC71-C03D-483D-9BF7-BAD171F9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316522</xdr:colOff>
      <xdr:row>0</xdr:row>
      <xdr:rowOff>224203</xdr:rowOff>
    </xdr:from>
    <xdr:ext cx="6791325" cy="4238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461F7-A319-4B6D-BB87-EA1D7213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zoomScale="115" zoomScaleNormal="115" workbookViewId="0">
      <selection activeCell="M27" sqref="M27"/>
    </sheetView>
  </sheetViews>
  <sheetFormatPr baseColWidth="10" defaultColWidth="14.42578125" defaultRowHeight="15" customHeight="1" x14ac:dyDescent="0.25"/>
  <cols>
    <col min="1" max="1" width="42.42578125" bestFit="1" customWidth="1"/>
    <col min="2" max="2" width="10.28515625" customWidth="1"/>
    <col min="3" max="7" width="4.42578125" bestFit="1" customWidth="1"/>
    <col min="8" max="21" width="3.42578125" bestFit="1" customWidth="1"/>
    <col min="22" max="22" width="3" bestFit="1" customWidth="1"/>
    <col min="23" max="23" width="5.28515625" bestFit="1" customWidth="1"/>
    <col min="24" max="30" width="10.7109375" customWidth="1"/>
  </cols>
  <sheetData>
    <row r="1" spans="1:24" ht="21" x14ac:dyDescent="0.3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"/>
    </row>
    <row r="2" spans="1:24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 x14ac:dyDescent="0.25">
      <c r="A3" s="41" t="s">
        <v>1</v>
      </c>
      <c r="B3" s="43" t="s">
        <v>2</v>
      </c>
      <c r="C3" s="45" t="s">
        <v>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7"/>
      <c r="W3" s="41" t="s">
        <v>4</v>
      </c>
    </row>
    <row r="4" spans="1:24" ht="14.25" customHeight="1" x14ac:dyDescent="0.25">
      <c r="A4" s="42"/>
      <c r="B4" s="44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48"/>
    </row>
    <row r="5" spans="1:24" ht="14.25" customHeight="1" x14ac:dyDescent="0.25">
      <c r="A5" s="3" t="s">
        <v>5</v>
      </c>
      <c r="B5" s="5">
        <v>10</v>
      </c>
      <c r="C5" s="3">
        <v>2</v>
      </c>
      <c r="D5" s="3"/>
      <c r="E5" s="3">
        <v>2</v>
      </c>
      <c r="F5" s="3"/>
      <c r="G5" s="3">
        <v>2</v>
      </c>
      <c r="H5" s="3"/>
      <c r="I5" s="3">
        <v>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7">
        <f t="shared" ref="W5:W21" si="0">SUM(C5:V5)</f>
        <v>8</v>
      </c>
    </row>
    <row r="6" spans="1:24" ht="14.25" customHeight="1" x14ac:dyDescent="0.25">
      <c r="A6" s="3" t="s">
        <v>6</v>
      </c>
      <c r="B6" s="5">
        <v>10</v>
      </c>
      <c r="C6" s="3">
        <v>1</v>
      </c>
      <c r="D6" s="3">
        <v>2</v>
      </c>
      <c r="E6" s="3"/>
      <c r="F6" s="3">
        <v>2</v>
      </c>
      <c r="G6" s="3"/>
      <c r="H6" s="3">
        <v>2</v>
      </c>
      <c r="I6" s="3">
        <v>2</v>
      </c>
      <c r="J6" s="3"/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>
        <f t="shared" si="0"/>
        <v>10</v>
      </c>
    </row>
    <row r="7" spans="1:24" ht="14.25" customHeight="1" x14ac:dyDescent="0.25">
      <c r="A7" s="3" t="s">
        <v>6</v>
      </c>
      <c r="B7" s="5">
        <v>10</v>
      </c>
      <c r="C7" s="3"/>
      <c r="D7" s="3">
        <v>2</v>
      </c>
      <c r="E7" s="3">
        <v>2</v>
      </c>
      <c r="F7" s="3">
        <v>2</v>
      </c>
      <c r="G7" s="3">
        <v>2</v>
      </c>
      <c r="H7" s="3"/>
      <c r="I7" s="3"/>
      <c r="J7" s="3"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>
        <f t="shared" si="0"/>
        <v>10</v>
      </c>
    </row>
    <row r="8" spans="1:24" ht="14.25" customHeight="1" x14ac:dyDescent="0.25">
      <c r="A8" s="3" t="s">
        <v>6</v>
      </c>
      <c r="B8" s="5">
        <v>10</v>
      </c>
      <c r="C8" s="3">
        <v>2</v>
      </c>
      <c r="D8" s="3"/>
      <c r="E8" s="3">
        <v>3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>
        <f t="shared" si="0"/>
        <v>8</v>
      </c>
    </row>
    <row r="9" spans="1:24" ht="14.25" customHeight="1" x14ac:dyDescent="0.25">
      <c r="A9" s="3" t="s">
        <v>6</v>
      </c>
      <c r="B9" s="5">
        <v>10</v>
      </c>
      <c r="C9" s="3">
        <v>1</v>
      </c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>
        <v>1</v>
      </c>
      <c r="T9" s="3"/>
      <c r="U9" s="3"/>
      <c r="V9" s="3"/>
      <c r="W9" s="4">
        <f t="shared" si="0"/>
        <v>4</v>
      </c>
    </row>
    <row r="10" spans="1:24" ht="14.25" customHeight="1" x14ac:dyDescent="0.25">
      <c r="A10" s="3" t="s">
        <v>7</v>
      </c>
      <c r="B10" s="5">
        <v>4</v>
      </c>
      <c r="C10" s="3"/>
      <c r="D10" s="3"/>
      <c r="E10" s="3"/>
      <c r="F10" s="3"/>
      <c r="G10" s="3"/>
      <c r="H10" s="3">
        <v>1</v>
      </c>
      <c r="I10" s="3"/>
      <c r="J10" s="3">
        <v>1</v>
      </c>
      <c r="K10" s="3"/>
      <c r="L10" s="3">
        <v>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4">
        <f t="shared" si="0"/>
        <v>3</v>
      </c>
    </row>
    <row r="11" spans="1:24" ht="14.25" customHeight="1" x14ac:dyDescent="0.25">
      <c r="A11" s="3" t="s">
        <v>7</v>
      </c>
      <c r="B11" s="5">
        <v>4</v>
      </c>
      <c r="C11" s="3"/>
      <c r="D11" s="3"/>
      <c r="E11" s="3"/>
      <c r="F11" s="3"/>
      <c r="G11" s="3"/>
      <c r="H11" s="3">
        <v>1</v>
      </c>
      <c r="I11" s="3">
        <v>1</v>
      </c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4">
        <f t="shared" si="0"/>
        <v>3</v>
      </c>
    </row>
    <row r="12" spans="1:24" ht="14.25" customHeight="1" x14ac:dyDescent="0.25">
      <c r="A12" s="3" t="s">
        <v>7</v>
      </c>
      <c r="B12" s="5">
        <v>4</v>
      </c>
      <c r="C12" s="3"/>
      <c r="D12" s="3"/>
      <c r="E12" s="3"/>
      <c r="F12" s="3"/>
      <c r="G12" s="3"/>
      <c r="H12" s="3"/>
      <c r="I12" s="3">
        <v>2</v>
      </c>
      <c r="J12" s="3"/>
      <c r="K12" s="3"/>
      <c r="L12" s="3"/>
      <c r="M12" s="3"/>
      <c r="N12" s="3"/>
      <c r="O12" s="3"/>
      <c r="P12" s="3">
        <v>2</v>
      </c>
      <c r="Q12" s="3"/>
      <c r="R12" s="3"/>
      <c r="S12" s="3"/>
      <c r="T12" s="3"/>
      <c r="U12" s="3"/>
      <c r="V12" s="3"/>
      <c r="W12" s="4">
        <f t="shared" si="0"/>
        <v>4</v>
      </c>
    </row>
    <row r="13" spans="1:24" ht="14.25" customHeight="1" x14ac:dyDescent="0.25">
      <c r="A13" s="3" t="s">
        <v>7</v>
      </c>
      <c r="B13" s="5">
        <v>4</v>
      </c>
      <c r="C13" s="3"/>
      <c r="D13" s="3"/>
      <c r="E13" s="3"/>
      <c r="F13" s="3"/>
      <c r="G13" s="3"/>
      <c r="H13" s="3"/>
      <c r="I13" s="3">
        <v>1</v>
      </c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>
        <f t="shared" si="0"/>
        <v>2</v>
      </c>
    </row>
    <row r="14" spans="1:24" ht="14.25" customHeight="1" x14ac:dyDescent="0.25">
      <c r="A14" s="3" t="s">
        <v>8</v>
      </c>
      <c r="B14" s="5">
        <v>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2</v>
      </c>
      <c r="N14" s="3"/>
      <c r="O14" s="3">
        <v>2</v>
      </c>
      <c r="P14" s="3"/>
      <c r="Q14" s="3"/>
      <c r="R14" s="3"/>
      <c r="S14" s="3"/>
      <c r="T14" s="3"/>
      <c r="U14" s="3"/>
      <c r="V14" s="3"/>
      <c r="W14" s="4">
        <f t="shared" si="0"/>
        <v>4</v>
      </c>
    </row>
    <row r="15" spans="1:24" ht="14.25" customHeight="1" x14ac:dyDescent="0.25">
      <c r="A15" s="3" t="s">
        <v>8</v>
      </c>
      <c r="B15" s="5">
        <v>6</v>
      </c>
      <c r="C15" s="3"/>
      <c r="D15" s="3"/>
      <c r="E15" s="3"/>
      <c r="F15" s="3"/>
      <c r="G15" s="3"/>
      <c r="H15" s="3"/>
      <c r="I15" s="3"/>
      <c r="J15" s="3"/>
      <c r="K15" s="3"/>
      <c r="L15" s="3">
        <v>3</v>
      </c>
      <c r="M15" s="3">
        <v>2</v>
      </c>
      <c r="N15" s="3">
        <v>2</v>
      </c>
      <c r="O15" s="3">
        <v>3</v>
      </c>
      <c r="P15" s="3"/>
      <c r="Q15" s="3"/>
      <c r="R15" s="3"/>
      <c r="S15" s="3"/>
      <c r="T15" s="3"/>
      <c r="U15" s="3"/>
      <c r="V15" s="3"/>
      <c r="W15" s="4">
        <f t="shared" si="0"/>
        <v>10</v>
      </c>
    </row>
    <row r="16" spans="1:24" ht="14.25" customHeight="1" x14ac:dyDescent="0.25">
      <c r="A16" s="3" t="s">
        <v>8</v>
      </c>
      <c r="B16" s="5">
        <v>6</v>
      </c>
      <c r="C16" s="3"/>
      <c r="D16" s="3"/>
      <c r="E16" s="3"/>
      <c r="F16" s="3"/>
      <c r="G16" s="3"/>
      <c r="H16" s="3"/>
      <c r="I16" s="3"/>
      <c r="J16" s="3"/>
      <c r="K16" s="3">
        <v>2</v>
      </c>
      <c r="L16" s="3"/>
      <c r="M16" s="3">
        <v>3</v>
      </c>
      <c r="N16" s="3"/>
      <c r="O16" s="3"/>
      <c r="P16" s="3"/>
      <c r="Q16" s="3"/>
      <c r="R16" s="3">
        <v>1</v>
      </c>
      <c r="S16" s="3"/>
      <c r="T16" s="3">
        <v>2</v>
      </c>
      <c r="U16" s="3"/>
      <c r="V16" s="3">
        <v>2</v>
      </c>
      <c r="W16" s="4">
        <f t="shared" si="0"/>
        <v>10</v>
      </c>
    </row>
    <row r="17" spans="1:25" ht="14.25" customHeight="1" x14ac:dyDescent="0.25">
      <c r="A17" s="3" t="s">
        <v>8</v>
      </c>
      <c r="B17" s="5">
        <v>6</v>
      </c>
      <c r="C17" s="3"/>
      <c r="D17" s="3"/>
      <c r="E17" s="3"/>
      <c r="F17" s="3"/>
      <c r="G17" s="3"/>
      <c r="H17" s="3"/>
      <c r="I17" s="3"/>
      <c r="J17" s="3"/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/>
      <c r="Q17" s="3">
        <v>2</v>
      </c>
      <c r="R17" s="3"/>
      <c r="S17" s="3">
        <v>2</v>
      </c>
      <c r="T17" s="3"/>
      <c r="U17" s="3"/>
      <c r="V17" s="3"/>
      <c r="W17" s="4">
        <f t="shared" si="0"/>
        <v>14</v>
      </c>
    </row>
    <row r="18" spans="1:25" ht="14.25" customHeight="1" x14ac:dyDescent="0.25">
      <c r="A18" s="3" t="s">
        <v>9</v>
      </c>
      <c r="B18" s="5">
        <v>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3">
        <v>2</v>
      </c>
      <c r="Q18" s="3"/>
      <c r="R18" s="3">
        <v>2</v>
      </c>
      <c r="S18" s="3"/>
      <c r="T18" s="3"/>
      <c r="U18" s="3"/>
      <c r="V18" s="3">
        <v>2</v>
      </c>
      <c r="W18" s="4">
        <f t="shared" si="0"/>
        <v>7</v>
      </c>
    </row>
    <row r="19" spans="1:25" ht="14.25" customHeight="1" x14ac:dyDescent="0.25">
      <c r="A19" s="3" t="s">
        <v>9</v>
      </c>
      <c r="B19" s="5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</v>
      </c>
      <c r="R19" s="3">
        <v>2</v>
      </c>
      <c r="S19" s="3"/>
      <c r="T19" s="3">
        <v>2</v>
      </c>
      <c r="U19" s="3"/>
      <c r="V19" s="3"/>
      <c r="W19" s="4">
        <f t="shared" si="0"/>
        <v>6</v>
      </c>
    </row>
    <row r="20" spans="1:25" ht="14.25" customHeight="1" x14ac:dyDescent="0.25">
      <c r="A20" s="3" t="s">
        <v>9</v>
      </c>
      <c r="B20" s="5">
        <v>10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1</v>
      </c>
      <c r="P20" s="3"/>
      <c r="Q20" s="3"/>
      <c r="R20" s="3">
        <v>2</v>
      </c>
      <c r="S20" s="3">
        <v>2</v>
      </c>
      <c r="T20" s="3">
        <v>3</v>
      </c>
      <c r="U20" s="3"/>
      <c r="V20" s="3">
        <v>2</v>
      </c>
      <c r="W20" s="4">
        <f t="shared" si="0"/>
        <v>10</v>
      </c>
    </row>
    <row r="21" spans="1:25" ht="14.25" customHeight="1" x14ac:dyDescent="0.25">
      <c r="A21" s="3" t="s">
        <v>9</v>
      </c>
      <c r="B21" s="5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>
        <v>7</v>
      </c>
      <c r="V21" s="3"/>
      <c r="W21" s="4">
        <f t="shared" si="0"/>
        <v>8</v>
      </c>
    </row>
    <row r="22" spans="1:25" ht="14.25" customHeight="1" x14ac:dyDescent="0.25">
      <c r="A22" s="7" t="s">
        <v>10</v>
      </c>
      <c r="B22" s="8">
        <f>SUM(B5:B21)</f>
        <v>128</v>
      </c>
      <c r="C22" s="38">
        <f t="shared" ref="C22:V22" si="1">SUM(C5:C21)</f>
        <v>6</v>
      </c>
      <c r="D22" s="38">
        <f t="shared" si="1"/>
        <v>4</v>
      </c>
      <c r="E22" s="38">
        <f t="shared" si="1"/>
        <v>8</v>
      </c>
      <c r="F22" s="38">
        <f t="shared" si="1"/>
        <v>7</v>
      </c>
      <c r="G22" s="38">
        <f t="shared" si="1"/>
        <v>4</v>
      </c>
      <c r="H22" s="38">
        <f t="shared" si="1"/>
        <v>4</v>
      </c>
      <c r="I22" s="38">
        <f t="shared" si="1"/>
        <v>8</v>
      </c>
      <c r="J22" s="38">
        <f t="shared" si="1"/>
        <v>4</v>
      </c>
      <c r="K22" s="38">
        <f t="shared" si="1"/>
        <v>5</v>
      </c>
      <c r="L22" s="38">
        <f t="shared" si="1"/>
        <v>7</v>
      </c>
      <c r="M22" s="38">
        <f t="shared" si="1"/>
        <v>9</v>
      </c>
      <c r="N22" s="38">
        <f t="shared" si="1"/>
        <v>6</v>
      </c>
      <c r="O22" s="38">
        <f t="shared" si="1"/>
        <v>8</v>
      </c>
      <c r="P22" s="38">
        <f t="shared" si="1"/>
        <v>4</v>
      </c>
      <c r="Q22" s="38">
        <f t="shared" si="1"/>
        <v>5</v>
      </c>
      <c r="R22" s="38">
        <f t="shared" si="1"/>
        <v>7</v>
      </c>
      <c r="S22" s="38">
        <f t="shared" si="1"/>
        <v>5</v>
      </c>
      <c r="T22" s="38">
        <f t="shared" si="1"/>
        <v>7</v>
      </c>
      <c r="U22" s="38">
        <f t="shared" si="1"/>
        <v>7</v>
      </c>
      <c r="V22" s="38">
        <f t="shared" si="1"/>
        <v>6</v>
      </c>
      <c r="W22" s="1">
        <f>SUM(W5:W21)</f>
        <v>121</v>
      </c>
      <c r="X22" s="1"/>
    </row>
    <row r="23" spans="1:25" ht="14.25" customHeight="1" x14ac:dyDescent="0.25">
      <c r="A23" s="1"/>
      <c r="B23" s="1"/>
      <c r="C23" s="6"/>
      <c r="D23" s="6">
        <f>C24-C22</f>
        <v>115</v>
      </c>
      <c r="E23" s="6">
        <f>D24-D22</f>
        <v>111</v>
      </c>
      <c r="F23" s="6">
        <f t="shared" ref="F23:V23" si="2">E24-E22</f>
        <v>103</v>
      </c>
      <c r="G23" s="6">
        <f t="shared" si="2"/>
        <v>96</v>
      </c>
      <c r="H23" s="6">
        <f t="shared" si="2"/>
        <v>92</v>
      </c>
      <c r="I23" s="6">
        <f t="shared" si="2"/>
        <v>88</v>
      </c>
      <c r="J23" s="6">
        <f t="shared" si="2"/>
        <v>80</v>
      </c>
      <c r="K23" s="6">
        <f t="shared" si="2"/>
        <v>76</v>
      </c>
      <c r="L23" s="6">
        <f t="shared" si="2"/>
        <v>71</v>
      </c>
      <c r="M23" s="6">
        <f t="shared" si="2"/>
        <v>64</v>
      </c>
      <c r="N23" s="6">
        <f t="shared" si="2"/>
        <v>55</v>
      </c>
      <c r="O23" s="6">
        <f t="shared" si="2"/>
        <v>49</v>
      </c>
      <c r="P23" s="6">
        <f t="shared" si="2"/>
        <v>41</v>
      </c>
      <c r="Q23" s="6">
        <f t="shared" si="2"/>
        <v>37</v>
      </c>
      <c r="R23" s="6">
        <f t="shared" si="2"/>
        <v>32</v>
      </c>
      <c r="S23" s="6">
        <f t="shared" si="2"/>
        <v>25</v>
      </c>
      <c r="T23" s="6">
        <f t="shared" si="2"/>
        <v>20</v>
      </c>
      <c r="U23" s="6">
        <f t="shared" si="2"/>
        <v>13</v>
      </c>
      <c r="V23" s="6">
        <f t="shared" si="2"/>
        <v>6</v>
      </c>
      <c r="W23" s="9"/>
      <c r="X23" s="6">
        <f>W23-SUM(V5:V21)</f>
        <v>-6</v>
      </c>
    </row>
    <row r="24" spans="1:25" ht="14.25" customHeight="1" x14ac:dyDescent="0.25">
      <c r="A24" s="7" t="s">
        <v>11</v>
      </c>
      <c r="C24">
        <f>W22</f>
        <v>121</v>
      </c>
      <c r="D24">
        <f t="shared" ref="D24:V24" si="3">D23</f>
        <v>115</v>
      </c>
      <c r="E24">
        <f t="shared" si="3"/>
        <v>111</v>
      </c>
      <c r="F24">
        <f t="shared" si="3"/>
        <v>103</v>
      </c>
      <c r="G24">
        <f t="shared" si="3"/>
        <v>96</v>
      </c>
      <c r="H24">
        <f t="shared" si="3"/>
        <v>92</v>
      </c>
      <c r="I24">
        <f t="shared" si="3"/>
        <v>88</v>
      </c>
      <c r="J24">
        <f t="shared" si="3"/>
        <v>80</v>
      </c>
      <c r="K24">
        <f t="shared" si="3"/>
        <v>76</v>
      </c>
      <c r="L24">
        <f t="shared" si="3"/>
        <v>71</v>
      </c>
      <c r="M24">
        <f t="shared" si="3"/>
        <v>64</v>
      </c>
      <c r="N24">
        <f t="shared" si="3"/>
        <v>55</v>
      </c>
      <c r="O24">
        <f t="shared" si="3"/>
        <v>49</v>
      </c>
      <c r="P24">
        <f t="shared" si="3"/>
        <v>41</v>
      </c>
      <c r="Q24">
        <f t="shared" si="3"/>
        <v>37</v>
      </c>
      <c r="R24">
        <f t="shared" si="3"/>
        <v>32</v>
      </c>
      <c r="S24">
        <f t="shared" si="3"/>
        <v>25</v>
      </c>
      <c r="T24">
        <f t="shared" si="3"/>
        <v>20</v>
      </c>
      <c r="U24">
        <f t="shared" si="3"/>
        <v>13</v>
      </c>
      <c r="V24">
        <f t="shared" si="3"/>
        <v>6</v>
      </c>
      <c r="W24" s="1">
        <f>V23-V22</f>
        <v>0</v>
      </c>
      <c r="X24" s="1"/>
      <c r="Y24" s="1">
        <f t="shared" ref="Y24" si="4">X24-X22</f>
        <v>0</v>
      </c>
    </row>
    <row r="25" spans="1:25" ht="14.25" customHeight="1" x14ac:dyDescent="0.25">
      <c r="A25" s="1" t="s">
        <v>12</v>
      </c>
      <c r="B25" s="11">
        <f>C26/20</f>
        <v>6.4</v>
      </c>
      <c r="C25" s="6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6">
        <f>W25-(SUM($B$5:$B$21)/20)</f>
        <v>-6.4</v>
      </c>
    </row>
    <row r="26" spans="1:25" ht="14.25" customHeight="1" x14ac:dyDescent="0.25">
      <c r="A26" s="7" t="s">
        <v>13</v>
      </c>
      <c r="B26" s="7"/>
      <c r="C26" s="10">
        <f>B22</f>
        <v>128</v>
      </c>
      <c r="D26" s="10">
        <f t="shared" ref="D26:W26" si="5">C26-$B$25</f>
        <v>121.6</v>
      </c>
      <c r="E26" s="10">
        <f t="shared" si="5"/>
        <v>115.19999999999999</v>
      </c>
      <c r="F26" s="10">
        <f t="shared" si="5"/>
        <v>108.79999999999998</v>
      </c>
      <c r="G26" s="10">
        <f t="shared" si="5"/>
        <v>102.39999999999998</v>
      </c>
      <c r="H26" s="10">
        <f t="shared" si="5"/>
        <v>95.999999999999972</v>
      </c>
      <c r="I26" s="10">
        <f t="shared" si="5"/>
        <v>89.599999999999966</v>
      </c>
      <c r="J26" s="10">
        <f t="shared" si="5"/>
        <v>83.19999999999996</v>
      </c>
      <c r="K26" s="10">
        <f t="shared" si="5"/>
        <v>76.799999999999955</v>
      </c>
      <c r="L26" s="10">
        <f t="shared" si="5"/>
        <v>70.399999999999949</v>
      </c>
      <c r="M26" s="10">
        <f t="shared" si="5"/>
        <v>63.99999999999995</v>
      </c>
      <c r="N26" s="10">
        <f t="shared" si="5"/>
        <v>57.599999999999952</v>
      </c>
      <c r="O26" s="10">
        <f t="shared" si="5"/>
        <v>51.199999999999953</v>
      </c>
      <c r="P26" s="10">
        <f t="shared" si="5"/>
        <v>44.799999999999955</v>
      </c>
      <c r="Q26" s="10">
        <f t="shared" si="5"/>
        <v>38.399999999999956</v>
      </c>
      <c r="R26" s="10">
        <f t="shared" si="5"/>
        <v>31.999999999999957</v>
      </c>
      <c r="S26" s="10">
        <f t="shared" si="5"/>
        <v>25.599999999999959</v>
      </c>
      <c r="T26" s="10">
        <f t="shared" si="5"/>
        <v>19.19999999999996</v>
      </c>
      <c r="U26" s="10">
        <f t="shared" si="5"/>
        <v>12.79999999999996</v>
      </c>
      <c r="V26" s="10">
        <f t="shared" si="5"/>
        <v>6.3999999999999595</v>
      </c>
      <c r="W26" s="10">
        <f t="shared" si="5"/>
        <v>-4.0856207306205761E-14</v>
      </c>
      <c r="X26" s="1"/>
    </row>
    <row r="27" spans="1:25" ht="14.25" customHeight="1" x14ac:dyDescent="0.25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4.25" customHeight="1" x14ac:dyDescent="0.25">
      <c r="A28" s="1"/>
      <c r="B28" s="1"/>
      <c r="C28" s="8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 ht="14.25" customHeight="1" x14ac:dyDescent="0.25">
      <c r="A29" s="1"/>
      <c r="B29" s="1"/>
      <c r="C29" s="8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ht="14.25" customHeight="1" x14ac:dyDescent="0.25">
      <c r="A30" s="1"/>
      <c r="B30" s="1"/>
      <c r="C30" s="8"/>
      <c r="D30" s="1"/>
      <c r="E30" s="1"/>
      <c r="F30" s="1"/>
      <c r="G30" s="1"/>
      <c r="H30" s="8"/>
      <c r="I30" s="1"/>
      <c r="J30" s="1"/>
    </row>
    <row r="31" spans="1:25" ht="14.25" customHeight="1" x14ac:dyDescent="0.25">
      <c r="A31" s="1"/>
      <c r="B31" s="1"/>
      <c r="C31" s="8"/>
      <c r="D31" s="1"/>
      <c r="E31" s="1"/>
      <c r="F31" s="1"/>
      <c r="G31" s="1"/>
      <c r="H31" s="8"/>
      <c r="I31" s="1"/>
      <c r="J31" s="1"/>
    </row>
    <row r="32" spans="1:25" ht="14.25" customHeight="1" x14ac:dyDescent="0.25">
      <c r="A32" s="1"/>
      <c r="B32" s="1"/>
      <c r="C32" s="8"/>
      <c r="D32" s="1"/>
      <c r="E32" s="1"/>
      <c r="F32" s="1"/>
      <c r="G32" s="1"/>
      <c r="H32" s="8"/>
      <c r="I32" s="1"/>
      <c r="J32" s="1"/>
    </row>
    <row r="33" spans="1:10" ht="14.25" customHeight="1" x14ac:dyDescent="0.25">
      <c r="A33" s="1"/>
      <c r="B33" s="1"/>
      <c r="C33" s="8"/>
      <c r="D33" s="1"/>
      <c r="E33" s="1"/>
      <c r="F33" s="1"/>
      <c r="G33" s="1"/>
      <c r="H33" s="8"/>
      <c r="I33" s="1"/>
      <c r="J33" s="1"/>
    </row>
    <row r="34" spans="1:10" ht="14.25" customHeight="1" x14ac:dyDescent="0.25">
      <c r="A34" s="1"/>
      <c r="B34" s="1"/>
      <c r="C34" s="8"/>
      <c r="D34" s="1"/>
      <c r="E34" s="1"/>
      <c r="F34" s="1"/>
      <c r="G34" s="1"/>
      <c r="H34" s="1"/>
      <c r="I34" s="1"/>
      <c r="J34" s="1"/>
    </row>
    <row r="35" spans="1:10" ht="14.25" customHeight="1" x14ac:dyDescent="0.25">
      <c r="A35" s="1"/>
      <c r="B35" s="1"/>
      <c r="C35" s="8"/>
      <c r="D35" s="1"/>
      <c r="E35" s="1"/>
      <c r="F35" s="1"/>
      <c r="G35" s="1"/>
      <c r="H35" s="1"/>
      <c r="I35" s="1"/>
      <c r="J35" s="1"/>
    </row>
    <row r="36" spans="1:10" ht="14.25" customHeight="1" x14ac:dyDescent="0.25">
      <c r="A36" s="1"/>
      <c r="B36" s="1"/>
      <c r="C36" s="8"/>
      <c r="D36" s="1"/>
      <c r="E36" s="1"/>
      <c r="F36" s="1"/>
      <c r="G36" s="1"/>
      <c r="H36" s="1"/>
      <c r="I36" s="1"/>
      <c r="J36" s="1"/>
    </row>
    <row r="37" spans="1:10" ht="14.25" customHeight="1" x14ac:dyDescent="0.25"/>
    <row r="38" spans="1:10" ht="14.25" customHeight="1" x14ac:dyDescent="0.25"/>
    <row r="39" spans="1:10" ht="14.25" customHeight="1" x14ac:dyDescent="0.25"/>
    <row r="40" spans="1:10" ht="14.25" customHeight="1" x14ac:dyDescent="0.25"/>
    <row r="41" spans="1:10" ht="14.25" customHeight="1" x14ac:dyDescent="0.25"/>
    <row r="42" spans="1:10" ht="14.25" customHeight="1" x14ac:dyDescent="0.25"/>
    <row r="43" spans="1:10" ht="14.25" customHeight="1" x14ac:dyDescent="0.25"/>
    <row r="44" spans="1:10" ht="14.25" customHeight="1" x14ac:dyDescent="0.25"/>
    <row r="45" spans="1:10" ht="14.25" customHeight="1" x14ac:dyDescent="0.25"/>
    <row r="46" spans="1:10" ht="14.25" customHeight="1" x14ac:dyDescent="0.25"/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5">
    <mergeCell ref="A3:A4"/>
    <mergeCell ref="B3:B4"/>
    <mergeCell ref="C3:V3"/>
    <mergeCell ref="W3:W4"/>
    <mergeCell ref="A1:W1"/>
  </mergeCells>
  <phoneticPr fontId="5" type="noConversion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8E9-E54C-45E3-A974-007ABD3E1307}">
  <dimension ref="A1:Y994"/>
  <sheetViews>
    <sheetView zoomScaleNormal="100" workbookViewId="0">
      <selection activeCell="L11" sqref="L11"/>
    </sheetView>
  </sheetViews>
  <sheetFormatPr baseColWidth="10" defaultColWidth="14.42578125" defaultRowHeight="15" customHeight="1" x14ac:dyDescent="0.25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 x14ac:dyDescent="0.25">
      <c r="A1" s="50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</row>
    <row r="2" spans="1:16" ht="14.25" customHeight="1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</row>
    <row r="3" spans="1:16" ht="14.25" customHeight="1" x14ac:dyDescent="0.25">
      <c r="A3" s="60" t="s">
        <v>15</v>
      </c>
      <c r="B3" s="53" t="s">
        <v>16</v>
      </c>
      <c r="C3" s="53" t="s">
        <v>1</v>
      </c>
      <c r="D3" s="56" t="s">
        <v>2</v>
      </c>
      <c r="E3" s="51" t="s">
        <v>3</v>
      </c>
      <c r="F3" s="52"/>
      <c r="G3" s="52"/>
      <c r="H3" s="52"/>
      <c r="I3" s="52"/>
      <c r="J3" s="52"/>
      <c r="K3" s="52"/>
      <c r="L3" s="52"/>
      <c r="M3" s="52"/>
      <c r="N3" s="52"/>
      <c r="O3" s="58" t="s">
        <v>4</v>
      </c>
    </row>
    <row r="4" spans="1:16" ht="14.25" customHeight="1" thickBot="1" x14ac:dyDescent="0.3">
      <c r="A4" s="61"/>
      <c r="B4" s="54"/>
      <c r="C4" s="54"/>
      <c r="D4" s="57"/>
      <c r="E4" s="25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59"/>
    </row>
    <row r="5" spans="1:16" ht="14.25" customHeight="1" x14ac:dyDescent="0.25">
      <c r="A5" s="13" t="s">
        <v>17</v>
      </c>
      <c r="B5" s="14" t="s">
        <v>18</v>
      </c>
      <c r="C5" s="40" t="str">
        <f>_xlfn.CONCAT(A5,"-",B5)</f>
        <v>HU1.1-T1</v>
      </c>
      <c r="D5" s="26">
        <v>4</v>
      </c>
      <c r="E5" s="27"/>
      <c r="F5" s="27"/>
      <c r="G5" s="27"/>
      <c r="H5" s="27">
        <v>1</v>
      </c>
      <c r="I5" s="27"/>
      <c r="J5" s="27">
        <v>1</v>
      </c>
      <c r="K5" s="27">
        <v>1</v>
      </c>
      <c r="L5" s="27">
        <v>1</v>
      </c>
      <c r="M5" s="27"/>
      <c r="N5" s="27"/>
      <c r="O5" s="28">
        <f t="shared" ref="O5:O18" si="0">SUM(E5:N5)</f>
        <v>4</v>
      </c>
    </row>
    <row r="6" spans="1:16" ht="14.25" customHeight="1" thickBot="1" x14ac:dyDescent="0.3">
      <c r="A6" s="16" t="s">
        <v>17</v>
      </c>
      <c r="B6" s="17" t="s">
        <v>19</v>
      </c>
      <c r="C6" s="29" t="str">
        <f t="shared" ref="C6:C18" si="1">_xlfn.CONCAT(A6,"-",B6)</f>
        <v>HU1.1-T2</v>
      </c>
      <c r="D6" s="30">
        <v>8</v>
      </c>
      <c r="E6" s="31"/>
      <c r="F6" s="31"/>
      <c r="G6" s="31"/>
      <c r="H6" s="31">
        <v>2</v>
      </c>
      <c r="I6" s="31">
        <v>2</v>
      </c>
      <c r="J6" s="31">
        <v>2</v>
      </c>
      <c r="K6" s="31"/>
      <c r="L6" s="31">
        <v>1</v>
      </c>
      <c r="M6" s="31"/>
      <c r="N6" s="31"/>
      <c r="O6" s="32">
        <f t="shared" si="0"/>
        <v>7</v>
      </c>
    </row>
    <row r="7" spans="1:16" ht="14.25" customHeight="1" thickBot="1" x14ac:dyDescent="0.3">
      <c r="A7" s="13" t="s">
        <v>20</v>
      </c>
      <c r="B7" s="14" t="s">
        <v>18</v>
      </c>
      <c r="C7" s="40" t="str">
        <f t="shared" si="1"/>
        <v>HU1.2-T1</v>
      </c>
      <c r="D7" s="26">
        <v>8</v>
      </c>
      <c r="E7" s="27"/>
      <c r="F7" s="27"/>
      <c r="G7" s="27"/>
      <c r="H7" s="27">
        <v>2</v>
      </c>
      <c r="I7" s="27">
        <v>2</v>
      </c>
      <c r="J7" s="27">
        <v>2</v>
      </c>
      <c r="K7" s="27">
        <v>2</v>
      </c>
      <c r="L7" s="27"/>
      <c r="M7" s="27">
        <v>2</v>
      </c>
      <c r="N7" s="27">
        <v>2</v>
      </c>
      <c r="O7" s="32">
        <f t="shared" si="0"/>
        <v>12</v>
      </c>
    </row>
    <row r="8" spans="1:16" ht="14.25" customHeight="1" thickBot="1" x14ac:dyDescent="0.3">
      <c r="A8" s="16" t="s">
        <v>20</v>
      </c>
      <c r="B8" s="17" t="s">
        <v>19</v>
      </c>
      <c r="C8" s="29" t="str">
        <f t="shared" si="1"/>
        <v>HU1.2-T2</v>
      </c>
      <c r="D8" s="30">
        <v>4</v>
      </c>
      <c r="E8" s="31"/>
      <c r="F8" s="31"/>
      <c r="G8" s="31"/>
      <c r="H8" s="31"/>
      <c r="I8" s="31"/>
      <c r="J8" s="31">
        <v>1</v>
      </c>
      <c r="K8" s="31"/>
      <c r="L8" s="31">
        <v>2</v>
      </c>
      <c r="M8" s="31"/>
      <c r="N8" s="31">
        <v>1</v>
      </c>
      <c r="O8" s="32">
        <f t="shared" si="0"/>
        <v>4</v>
      </c>
    </row>
    <row r="9" spans="1:16" ht="14.25" customHeight="1" x14ac:dyDescent="0.25">
      <c r="A9" s="33" t="s">
        <v>21</v>
      </c>
      <c r="B9" s="18" t="s">
        <v>18</v>
      </c>
      <c r="C9" s="40" t="str">
        <f t="shared" si="1"/>
        <v>HU1.3-T1</v>
      </c>
      <c r="D9" s="26">
        <v>4</v>
      </c>
      <c r="E9" s="27"/>
      <c r="F9" s="27"/>
      <c r="G9" s="27"/>
      <c r="H9" s="27"/>
      <c r="I9" s="27"/>
      <c r="J9" s="27">
        <v>1</v>
      </c>
      <c r="K9" s="27">
        <v>1</v>
      </c>
      <c r="L9" s="27">
        <v>1</v>
      </c>
      <c r="M9" s="27">
        <v>1</v>
      </c>
      <c r="N9" s="27">
        <v>2</v>
      </c>
      <c r="O9" s="28">
        <f t="shared" si="0"/>
        <v>6</v>
      </c>
    </row>
    <row r="10" spans="1:16" ht="14.25" customHeight="1" thickBot="1" x14ac:dyDescent="0.3">
      <c r="A10" s="34" t="s">
        <v>21</v>
      </c>
      <c r="B10" s="20" t="s">
        <v>18</v>
      </c>
      <c r="C10" s="29" t="str">
        <f t="shared" si="1"/>
        <v>HU1.3-T1</v>
      </c>
      <c r="D10" s="30">
        <v>8</v>
      </c>
      <c r="E10" s="31"/>
      <c r="F10" s="31"/>
      <c r="G10" s="31"/>
      <c r="H10" s="31"/>
      <c r="I10" s="31"/>
      <c r="J10" s="31">
        <v>2</v>
      </c>
      <c r="K10" s="31">
        <v>2</v>
      </c>
      <c r="L10" s="31">
        <v>2</v>
      </c>
      <c r="M10" s="31"/>
      <c r="N10" s="31">
        <v>2</v>
      </c>
      <c r="O10" s="32">
        <f t="shared" si="0"/>
        <v>8</v>
      </c>
    </row>
    <row r="11" spans="1:16" ht="14.25" customHeight="1" x14ac:dyDescent="0.25">
      <c r="A11" s="33" t="s">
        <v>22</v>
      </c>
      <c r="B11" s="18" t="s">
        <v>18</v>
      </c>
      <c r="C11" s="40" t="str">
        <f t="shared" si="1"/>
        <v>HU1.4-T1</v>
      </c>
      <c r="D11" s="26">
        <v>16</v>
      </c>
      <c r="E11" s="27">
        <v>3</v>
      </c>
      <c r="F11" s="27">
        <v>3</v>
      </c>
      <c r="G11" s="27">
        <v>3</v>
      </c>
      <c r="H11" s="27"/>
      <c r="I11" s="27"/>
      <c r="J11" s="27"/>
      <c r="K11" s="27"/>
      <c r="L11" s="27"/>
      <c r="M11" s="27"/>
      <c r="N11" s="27"/>
      <c r="O11" s="28">
        <f t="shared" si="0"/>
        <v>9</v>
      </c>
    </row>
    <row r="12" spans="1:16" ht="14.25" customHeight="1" x14ac:dyDescent="0.25">
      <c r="A12" s="35" t="s">
        <v>22</v>
      </c>
      <c r="B12" s="19" t="s">
        <v>19</v>
      </c>
      <c r="C12" s="21" t="str">
        <f t="shared" si="1"/>
        <v>HU1.4-T2</v>
      </c>
      <c r="D12" s="5">
        <v>12</v>
      </c>
      <c r="E12" s="3">
        <v>3</v>
      </c>
      <c r="F12" s="3">
        <v>3</v>
      </c>
      <c r="G12" s="3">
        <v>2</v>
      </c>
      <c r="H12" s="3"/>
      <c r="I12" s="3"/>
      <c r="J12" s="3"/>
      <c r="K12" s="3"/>
      <c r="L12" s="3"/>
      <c r="M12" s="3"/>
      <c r="N12" s="3"/>
      <c r="O12" s="36">
        <f t="shared" si="0"/>
        <v>8</v>
      </c>
    </row>
    <row r="13" spans="1:16" ht="14.25" customHeight="1" x14ac:dyDescent="0.25">
      <c r="A13" s="35" t="s">
        <v>22</v>
      </c>
      <c r="B13" s="19" t="s">
        <v>23</v>
      </c>
      <c r="C13" s="21" t="str">
        <f t="shared" si="1"/>
        <v>HU1.4-T5</v>
      </c>
      <c r="D13" s="5">
        <v>8</v>
      </c>
      <c r="E13" s="3"/>
      <c r="F13" s="3"/>
      <c r="G13" s="3"/>
      <c r="H13" s="3"/>
      <c r="I13" s="3">
        <v>2</v>
      </c>
      <c r="J13" s="3">
        <v>1</v>
      </c>
      <c r="K13" s="3">
        <v>2</v>
      </c>
      <c r="L13" s="3">
        <v>1</v>
      </c>
      <c r="M13" s="3">
        <v>1</v>
      </c>
      <c r="N13" s="3"/>
      <c r="O13" s="36">
        <f t="shared" si="0"/>
        <v>7</v>
      </c>
    </row>
    <row r="14" spans="1:16" ht="14.25" customHeight="1" thickBot="1" x14ac:dyDescent="0.3">
      <c r="A14" s="34" t="s">
        <v>22</v>
      </c>
      <c r="B14" s="20" t="s">
        <v>24</v>
      </c>
      <c r="C14" s="29" t="str">
        <f t="shared" si="1"/>
        <v>HU1.4-T6</v>
      </c>
      <c r="D14" s="30">
        <v>8</v>
      </c>
      <c r="E14" s="31"/>
      <c r="F14" s="31"/>
      <c r="G14" s="31"/>
      <c r="H14" s="31"/>
      <c r="I14" s="31">
        <v>2</v>
      </c>
      <c r="J14" s="31">
        <v>1</v>
      </c>
      <c r="K14" s="31">
        <v>2</v>
      </c>
      <c r="L14" s="31">
        <v>1</v>
      </c>
      <c r="M14" s="31">
        <v>1</v>
      </c>
      <c r="N14" s="31"/>
      <c r="O14" s="32">
        <f t="shared" si="0"/>
        <v>7</v>
      </c>
    </row>
    <row r="15" spans="1:16" ht="14.25" customHeight="1" x14ac:dyDescent="0.25">
      <c r="A15" s="33" t="s">
        <v>25</v>
      </c>
      <c r="B15" s="18" t="s">
        <v>18</v>
      </c>
      <c r="C15" s="40" t="str">
        <f t="shared" si="1"/>
        <v>HU1.5-T1</v>
      </c>
      <c r="D15" s="26">
        <v>8</v>
      </c>
      <c r="E15" s="27">
        <v>2</v>
      </c>
      <c r="F15" s="27">
        <v>2</v>
      </c>
      <c r="G15" s="27">
        <v>2</v>
      </c>
      <c r="H15" s="27">
        <v>1</v>
      </c>
      <c r="I15" s="27">
        <v>1</v>
      </c>
      <c r="J15" s="27"/>
      <c r="K15" s="27"/>
      <c r="L15" s="27"/>
      <c r="M15" s="27"/>
      <c r="N15" s="27"/>
      <c r="O15" s="28">
        <f t="shared" si="0"/>
        <v>8</v>
      </c>
    </row>
    <row r="16" spans="1:16" ht="14.25" customHeight="1" thickBot="1" x14ac:dyDescent="0.3">
      <c r="A16" s="34" t="s">
        <v>25</v>
      </c>
      <c r="B16" s="20" t="s">
        <v>19</v>
      </c>
      <c r="C16" s="29" t="str">
        <f t="shared" si="1"/>
        <v>HU1.5-T2</v>
      </c>
      <c r="D16" s="30">
        <v>8</v>
      </c>
      <c r="E16" s="31">
        <v>2</v>
      </c>
      <c r="F16" s="31">
        <v>2</v>
      </c>
      <c r="G16" s="31">
        <v>2</v>
      </c>
      <c r="H16" s="31">
        <v>1</v>
      </c>
      <c r="I16" s="31">
        <v>1</v>
      </c>
      <c r="J16" s="31"/>
      <c r="K16" s="31"/>
      <c r="L16" s="31"/>
      <c r="M16" s="31"/>
      <c r="N16" s="31"/>
      <c r="O16" s="32">
        <f t="shared" si="0"/>
        <v>8</v>
      </c>
    </row>
    <row r="17" spans="1:25" ht="14.25" customHeight="1" x14ac:dyDescent="0.25">
      <c r="A17" s="33" t="s">
        <v>26</v>
      </c>
      <c r="B17" s="18" t="s">
        <v>18</v>
      </c>
      <c r="C17" s="40" t="str">
        <f t="shared" si="1"/>
        <v>HU1.6-T1</v>
      </c>
      <c r="D17" s="26">
        <v>10</v>
      </c>
      <c r="E17" s="27"/>
      <c r="F17" s="27"/>
      <c r="G17" s="27"/>
      <c r="H17" s="27"/>
      <c r="I17" s="27"/>
      <c r="J17" s="27">
        <v>1</v>
      </c>
      <c r="K17" s="27">
        <v>2</v>
      </c>
      <c r="L17" s="27">
        <v>1</v>
      </c>
      <c r="M17" s="27">
        <v>2</v>
      </c>
      <c r="N17" s="27">
        <v>2</v>
      </c>
      <c r="O17" s="28">
        <f t="shared" si="0"/>
        <v>8</v>
      </c>
    </row>
    <row r="18" spans="1:25" ht="14.25" customHeight="1" thickBot="1" x14ac:dyDescent="0.3">
      <c r="A18" s="34" t="s">
        <v>26</v>
      </c>
      <c r="B18" s="20" t="s">
        <v>19</v>
      </c>
      <c r="C18" s="29" t="str">
        <f t="shared" si="1"/>
        <v>HU1.6-T2</v>
      </c>
      <c r="D18" s="30">
        <v>6</v>
      </c>
      <c r="E18" s="31"/>
      <c r="F18" s="31"/>
      <c r="G18" s="31"/>
      <c r="H18" s="31"/>
      <c r="I18" s="31"/>
      <c r="J18" s="31"/>
      <c r="K18" s="31">
        <v>2</v>
      </c>
      <c r="L18" s="31">
        <v>1</v>
      </c>
      <c r="M18" s="31">
        <v>2</v>
      </c>
      <c r="N18" s="31"/>
      <c r="O18" s="32">
        <f t="shared" si="0"/>
        <v>5</v>
      </c>
    </row>
    <row r="19" spans="1:25" ht="14.25" customHeight="1" x14ac:dyDescent="0.25">
      <c r="C19" s="7" t="s">
        <v>10</v>
      </c>
      <c r="D19" s="12">
        <f t="shared" ref="D19:O19" si="2">SUM(D5:D18)</f>
        <v>112</v>
      </c>
      <c r="E19" s="1">
        <f t="shared" si="2"/>
        <v>10</v>
      </c>
      <c r="F19" s="1">
        <f t="shared" si="2"/>
        <v>10</v>
      </c>
      <c r="G19" s="1">
        <f t="shared" si="2"/>
        <v>9</v>
      </c>
      <c r="H19" s="1">
        <f t="shared" si="2"/>
        <v>7</v>
      </c>
      <c r="I19" s="1">
        <f t="shared" si="2"/>
        <v>10</v>
      </c>
      <c r="J19" s="1">
        <f t="shared" si="2"/>
        <v>12</v>
      </c>
      <c r="K19" s="1">
        <f t="shared" si="2"/>
        <v>14</v>
      </c>
      <c r="L19" s="1">
        <f t="shared" si="2"/>
        <v>11</v>
      </c>
      <c r="M19" s="1">
        <f t="shared" si="2"/>
        <v>9</v>
      </c>
      <c r="N19" s="1">
        <f t="shared" si="2"/>
        <v>9</v>
      </c>
      <c r="O19" s="1">
        <f t="shared" si="2"/>
        <v>101</v>
      </c>
      <c r="P19" s="1"/>
      <c r="S19" s="55"/>
      <c r="T19" s="55"/>
      <c r="U19" s="55"/>
      <c r="V19" s="55"/>
      <c r="W19" s="55"/>
      <c r="X19" s="55"/>
      <c r="Y19" s="55"/>
    </row>
    <row r="20" spans="1:25" ht="14.25" customHeight="1" x14ac:dyDescent="0.25">
      <c r="C20" s="1"/>
      <c r="D20" s="1"/>
      <c r="E20" s="6"/>
      <c r="F20" s="6">
        <f>E21-E19</f>
        <v>91</v>
      </c>
      <c r="G20" s="6">
        <f>F21-F19</f>
        <v>81</v>
      </c>
      <c r="H20" s="6">
        <f t="shared" ref="H20:N20" si="3">G21-G19</f>
        <v>72</v>
      </c>
      <c r="I20" s="6">
        <f t="shared" si="3"/>
        <v>65</v>
      </c>
      <c r="J20" s="6">
        <f t="shared" si="3"/>
        <v>55</v>
      </c>
      <c r="K20" s="6">
        <f t="shared" si="3"/>
        <v>43</v>
      </c>
      <c r="L20" s="6">
        <f t="shared" si="3"/>
        <v>29</v>
      </c>
      <c r="M20" s="6">
        <f t="shared" si="3"/>
        <v>18</v>
      </c>
      <c r="N20" s="6">
        <f t="shared" si="3"/>
        <v>9</v>
      </c>
      <c r="O20" s="9"/>
      <c r="P20" s="6" t="e">
        <f>O20-SUM(#REF!)</f>
        <v>#REF!</v>
      </c>
      <c r="S20" s="55"/>
      <c r="T20" s="55"/>
      <c r="U20" s="55"/>
      <c r="V20" s="55"/>
      <c r="W20" s="55"/>
      <c r="X20" s="55"/>
      <c r="Y20" s="55"/>
    </row>
    <row r="21" spans="1:25" ht="14.25" customHeight="1" x14ac:dyDescent="0.25">
      <c r="A21" s="1" t="s">
        <v>11</v>
      </c>
      <c r="E21">
        <f>O19</f>
        <v>101</v>
      </c>
      <c r="F21">
        <f>F20</f>
        <v>91</v>
      </c>
      <c r="G21">
        <f t="shared" ref="G21:N21" si="4">G20</f>
        <v>81</v>
      </c>
      <c r="H21">
        <f t="shared" si="4"/>
        <v>72</v>
      </c>
      <c r="I21">
        <f t="shared" si="4"/>
        <v>65</v>
      </c>
      <c r="J21">
        <f t="shared" si="4"/>
        <v>55</v>
      </c>
      <c r="K21">
        <f t="shared" si="4"/>
        <v>43</v>
      </c>
      <c r="L21">
        <f t="shared" si="4"/>
        <v>29</v>
      </c>
      <c r="M21">
        <f t="shared" si="4"/>
        <v>18</v>
      </c>
      <c r="N21">
        <f t="shared" si="4"/>
        <v>9</v>
      </c>
      <c r="O21" s="1"/>
      <c r="P21" s="1"/>
      <c r="Q21" s="1"/>
    </row>
    <row r="22" spans="1:25" ht="14.25" customHeight="1" x14ac:dyDescent="0.25">
      <c r="A22" s="1" t="s">
        <v>12</v>
      </c>
      <c r="D22" s="11">
        <f>E23/N4</f>
        <v>11.2</v>
      </c>
      <c r="E22" s="6">
        <v>160</v>
      </c>
      <c r="F22" s="6">
        <f>E23-$D$22</f>
        <v>100.8</v>
      </c>
      <c r="G22" s="6">
        <f t="shared" ref="G22:N22" si="5">F22-7</f>
        <v>93.8</v>
      </c>
      <c r="H22" s="6">
        <f t="shared" si="5"/>
        <v>86.8</v>
      </c>
      <c r="I22" s="6">
        <f t="shared" si="5"/>
        <v>79.8</v>
      </c>
      <c r="J22" s="6">
        <f t="shared" si="5"/>
        <v>72.8</v>
      </c>
      <c r="K22" s="6">
        <f t="shared" si="5"/>
        <v>65.8</v>
      </c>
      <c r="L22" s="6">
        <f t="shared" si="5"/>
        <v>58.8</v>
      </c>
      <c r="M22" s="6">
        <f t="shared" si="5"/>
        <v>51.8</v>
      </c>
      <c r="N22" s="6">
        <f t="shared" si="5"/>
        <v>44.8</v>
      </c>
      <c r="O22" s="6" t="e">
        <f>#REF!-7</f>
        <v>#REF!</v>
      </c>
      <c r="P22" s="6" t="e">
        <f>O22-(SUM($D$5:$D$18)/20)</f>
        <v>#REF!</v>
      </c>
    </row>
    <row r="23" spans="1:25" ht="14.25" customHeight="1" x14ac:dyDescent="0.25">
      <c r="A23" s="1" t="s">
        <v>13</v>
      </c>
      <c r="D23" s="7"/>
      <c r="E23">
        <f>D19</f>
        <v>112</v>
      </c>
      <c r="F23" s="10">
        <f t="shared" ref="F23:N23" si="6">E23-$D$22</f>
        <v>100.8</v>
      </c>
      <c r="G23" s="10">
        <f t="shared" si="6"/>
        <v>89.6</v>
      </c>
      <c r="H23" s="10">
        <f t="shared" si="6"/>
        <v>78.399999999999991</v>
      </c>
      <c r="I23" s="10">
        <f t="shared" si="6"/>
        <v>67.199999999999989</v>
      </c>
      <c r="J23" s="10">
        <f t="shared" si="6"/>
        <v>55.999999999999986</v>
      </c>
      <c r="K23" s="10">
        <f t="shared" si="6"/>
        <v>44.799999999999983</v>
      </c>
      <c r="L23" s="10">
        <f t="shared" si="6"/>
        <v>33.59999999999998</v>
      </c>
      <c r="M23" s="10">
        <f t="shared" si="6"/>
        <v>22.399999999999981</v>
      </c>
      <c r="N23" s="10">
        <f t="shared" si="6"/>
        <v>11.199999999999982</v>
      </c>
      <c r="O23" s="10">
        <f>N23-$D$22</f>
        <v>-1.7763568394002505E-14</v>
      </c>
      <c r="P23" s="1"/>
    </row>
    <row r="24" spans="1:25" ht="14.25" customHeight="1" x14ac:dyDescent="0.25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 x14ac:dyDescent="0.25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 x14ac:dyDescent="0.25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 x14ac:dyDescent="0.25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 x14ac:dyDescent="0.25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 x14ac:dyDescent="0.25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 x14ac:dyDescent="0.25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 x14ac:dyDescent="0.25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 x14ac:dyDescent="0.25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 x14ac:dyDescent="0.25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 x14ac:dyDescent="0.25"/>
    <row r="35" spans="3:12" ht="14.25" customHeight="1" x14ac:dyDescent="0.25"/>
    <row r="36" spans="3:12" ht="14.25" customHeight="1" x14ac:dyDescent="0.25"/>
    <row r="37" spans="3:12" ht="14.25" customHeight="1" x14ac:dyDescent="0.25"/>
    <row r="38" spans="3:12" ht="14.25" customHeight="1" x14ac:dyDescent="0.25"/>
    <row r="39" spans="3:12" ht="14.25" customHeight="1" x14ac:dyDescent="0.25"/>
    <row r="40" spans="3:12" ht="14.25" customHeight="1" x14ac:dyDescent="0.25"/>
    <row r="41" spans="3:12" ht="14.25" customHeight="1" x14ac:dyDescent="0.25"/>
    <row r="42" spans="3:12" ht="14.25" customHeight="1" x14ac:dyDescent="0.25"/>
    <row r="43" spans="3:12" ht="14.25" customHeight="1" x14ac:dyDescent="0.25"/>
    <row r="44" spans="3:12" ht="14.25" customHeight="1" x14ac:dyDescent="0.25"/>
    <row r="45" spans="3:12" ht="14.25" customHeight="1" x14ac:dyDescent="0.25"/>
    <row r="46" spans="3:12" ht="14.25" customHeight="1" x14ac:dyDescent="0.25"/>
    <row r="47" spans="3:12" ht="14.25" customHeight="1" x14ac:dyDescent="0.25"/>
    <row r="48" spans="3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mergeCells count="8">
    <mergeCell ref="A1:O2"/>
    <mergeCell ref="E3:N3"/>
    <mergeCell ref="C3:C4"/>
    <mergeCell ref="S19:Y20"/>
    <mergeCell ref="D3:D4"/>
    <mergeCell ref="O3:O4"/>
    <mergeCell ref="A3:A4"/>
    <mergeCell ref="B3:B4"/>
  </mergeCells>
  <pageMargins left="0.7" right="0.7" top="0.75" bottom="0.75" header="0" footer="0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1D9E-AF38-424A-9A65-1CF160FABE97}">
  <dimension ref="A1:Y1000"/>
  <sheetViews>
    <sheetView zoomScaleNormal="100" workbookViewId="0">
      <selection activeCell="U36" sqref="U36"/>
    </sheetView>
  </sheetViews>
  <sheetFormatPr baseColWidth="10" defaultColWidth="14.42578125" defaultRowHeight="15" customHeight="1" x14ac:dyDescent="0.25"/>
  <cols>
    <col min="3" max="3" width="9.85546875" bestFit="1" customWidth="1"/>
    <col min="4" max="4" width="10.140625" bestFit="1" customWidth="1"/>
    <col min="5" max="13" width="4.42578125" bestFit="1" customWidth="1"/>
    <col min="14" max="14" width="3.28515625" customWidth="1"/>
    <col min="15" max="15" width="6.5703125" bestFit="1" customWidth="1"/>
    <col min="16" max="22" width="10.7109375" customWidth="1"/>
  </cols>
  <sheetData>
    <row r="1" spans="1:16" ht="14.25" customHeight="1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</row>
    <row r="2" spans="1:16" ht="14.25" customHeight="1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</row>
    <row r="3" spans="1:16" ht="14.25" customHeight="1" x14ac:dyDescent="0.25">
      <c r="A3" s="62" t="s">
        <v>15</v>
      </c>
      <c r="B3" s="62" t="s">
        <v>16</v>
      </c>
      <c r="C3" s="64" t="s">
        <v>1</v>
      </c>
      <c r="D3" s="43" t="s">
        <v>2</v>
      </c>
      <c r="E3" s="45" t="s">
        <v>3</v>
      </c>
      <c r="F3" s="67"/>
      <c r="G3" s="67"/>
      <c r="H3" s="67"/>
      <c r="I3" s="67"/>
      <c r="J3" s="67"/>
      <c r="K3" s="67"/>
      <c r="L3" s="67"/>
      <c r="M3" s="67"/>
      <c r="N3" s="67"/>
      <c r="O3" s="41" t="s">
        <v>4</v>
      </c>
    </row>
    <row r="4" spans="1:16" ht="14.25" customHeight="1" x14ac:dyDescent="0.25">
      <c r="A4" s="63"/>
      <c r="B4" s="63"/>
      <c r="C4" s="65"/>
      <c r="D4" s="66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48"/>
    </row>
    <row r="5" spans="1:16" ht="14.25" customHeight="1" x14ac:dyDescent="0.25">
      <c r="A5" s="15" t="s">
        <v>28</v>
      </c>
      <c r="B5" s="19" t="s">
        <v>18</v>
      </c>
      <c r="C5" s="23" t="str">
        <f>_xlfn.CONCAT(A5,"-",B5)</f>
        <v>HU2.1-T1</v>
      </c>
      <c r="D5" s="22">
        <v>4</v>
      </c>
      <c r="E5" s="23">
        <v>2</v>
      </c>
      <c r="F5" s="23">
        <v>2</v>
      </c>
      <c r="G5" s="23"/>
      <c r="H5" s="23"/>
      <c r="I5" s="23"/>
      <c r="J5" s="23"/>
      <c r="K5" s="23"/>
      <c r="L5" s="23"/>
      <c r="M5" s="23"/>
      <c r="N5" s="23"/>
      <c r="O5" s="24">
        <f t="shared" ref="O5:O24" si="0">SUM(E5:N5)</f>
        <v>4</v>
      </c>
    </row>
    <row r="6" spans="1:16" ht="14.25" customHeight="1" x14ac:dyDescent="0.25">
      <c r="A6" s="15" t="s">
        <v>28</v>
      </c>
      <c r="B6" s="19" t="s">
        <v>19</v>
      </c>
      <c r="C6" s="23" t="str">
        <f t="shared" ref="C6:C24" si="1">_xlfn.CONCAT(A6,"-",B6)</f>
        <v>HU2.1-T2</v>
      </c>
      <c r="D6" s="22">
        <v>8</v>
      </c>
      <c r="E6" s="23">
        <v>2</v>
      </c>
      <c r="F6" s="23">
        <v>2</v>
      </c>
      <c r="G6" s="23">
        <v>2</v>
      </c>
      <c r="H6" s="23"/>
      <c r="I6" s="23">
        <v>2</v>
      </c>
      <c r="J6" s="23"/>
      <c r="K6" s="23"/>
      <c r="L6" s="23"/>
      <c r="M6" s="23"/>
      <c r="N6" s="23"/>
      <c r="O6" s="24">
        <f t="shared" si="0"/>
        <v>8</v>
      </c>
    </row>
    <row r="7" spans="1:16" ht="14.25" customHeight="1" x14ac:dyDescent="0.25">
      <c r="A7" s="15" t="s">
        <v>29</v>
      </c>
      <c r="B7" s="19" t="s">
        <v>18</v>
      </c>
      <c r="C7" s="23" t="str">
        <f t="shared" si="1"/>
        <v>HU2.2-T1</v>
      </c>
      <c r="D7" s="22">
        <v>8</v>
      </c>
      <c r="E7" s="23">
        <v>1</v>
      </c>
      <c r="F7" s="23">
        <v>2</v>
      </c>
      <c r="G7" s="23">
        <v>2</v>
      </c>
      <c r="H7" s="23">
        <v>1</v>
      </c>
      <c r="I7" s="23">
        <v>1</v>
      </c>
      <c r="J7" s="23"/>
      <c r="K7" s="23"/>
      <c r="L7" s="23"/>
      <c r="M7" s="23"/>
      <c r="N7" s="23"/>
      <c r="O7" s="24">
        <f t="shared" si="0"/>
        <v>7</v>
      </c>
    </row>
    <row r="8" spans="1:16" ht="14.25" customHeight="1" x14ac:dyDescent="0.25">
      <c r="A8" s="15" t="s">
        <v>29</v>
      </c>
      <c r="B8" s="19" t="s">
        <v>19</v>
      </c>
      <c r="C8" s="23" t="str">
        <f t="shared" si="1"/>
        <v>HU2.2-T2</v>
      </c>
      <c r="D8" s="22">
        <v>4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/>
      <c r="K8" s="23"/>
      <c r="L8" s="23"/>
      <c r="M8" s="23"/>
      <c r="N8" s="23"/>
      <c r="O8" s="24">
        <f t="shared" si="0"/>
        <v>5</v>
      </c>
    </row>
    <row r="9" spans="1:16" ht="14.25" customHeight="1" x14ac:dyDescent="0.25">
      <c r="A9" s="15" t="s">
        <v>30</v>
      </c>
      <c r="B9" s="19" t="s">
        <v>18</v>
      </c>
      <c r="C9" s="23" t="str">
        <f t="shared" si="1"/>
        <v>HU2.3-T1</v>
      </c>
      <c r="D9" s="22">
        <v>4</v>
      </c>
      <c r="E9" s="23">
        <v>1</v>
      </c>
      <c r="F9" s="23">
        <v>1</v>
      </c>
      <c r="G9" s="23">
        <v>1</v>
      </c>
      <c r="H9" s="23">
        <v>1</v>
      </c>
      <c r="I9" s="23"/>
      <c r="J9" s="23"/>
      <c r="K9" s="23"/>
      <c r="L9" s="23"/>
      <c r="M9" s="23"/>
      <c r="N9" s="23"/>
      <c r="O9" s="24">
        <f t="shared" si="0"/>
        <v>4</v>
      </c>
    </row>
    <row r="10" spans="1:16" ht="14.25" customHeight="1" x14ac:dyDescent="0.25">
      <c r="A10" s="15" t="s">
        <v>30</v>
      </c>
      <c r="B10" s="19" t="s">
        <v>19</v>
      </c>
      <c r="C10" s="23" t="str">
        <f t="shared" si="1"/>
        <v>HU2.3-T2</v>
      </c>
      <c r="D10" s="22">
        <v>4</v>
      </c>
      <c r="E10" s="23">
        <v>1</v>
      </c>
      <c r="F10" s="23">
        <v>1</v>
      </c>
      <c r="G10" s="23">
        <v>1</v>
      </c>
      <c r="H10" s="23">
        <v>1</v>
      </c>
      <c r="I10" s="23">
        <v>2</v>
      </c>
      <c r="J10" s="23"/>
      <c r="K10" s="23"/>
      <c r="L10" s="23"/>
      <c r="M10" s="23"/>
      <c r="N10" s="23"/>
      <c r="O10" s="24">
        <f t="shared" si="0"/>
        <v>6</v>
      </c>
    </row>
    <row r="11" spans="1:16" ht="14.25" customHeight="1" x14ac:dyDescent="0.25">
      <c r="A11" s="15" t="s">
        <v>31</v>
      </c>
      <c r="B11" s="19" t="s">
        <v>18</v>
      </c>
      <c r="C11" s="23" t="str">
        <f t="shared" si="1"/>
        <v>HU2.4-T1</v>
      </c>
      <c r="D11" s="22">
        <v>6</v>
      </c>
      <c r="E11" s="23">
        <v>1</v>
      </c>
      <c r="F11" s="23">
        <v>2</v>
      </c>
      <c r="G11" s="23">
        <v>2</v>
      </c>
      <c r="H11" s="23">
        <v>1</v>
      </c>
      <c r="I11" s="23">
        <v>1</v>
      </c>
      <c r="J11" s="23"/>
      <c r="K11" s="23"/>
      <c r="L11" s="23"/>
      <c r="M11" s="23"/>
      <c r="N11" s="23"/>
      <c r="O11" s="24">
        <f t="shared" si="0"/>
        <v>7</v>
      </c>
    </row>
    <row r="12" spans="1:16" ht="14.25" customHeight="1" x14ac:dyDescent="0.25">
      <c r="A12" s="15" t="s">
        <v>31</v>
      </c>
      <c r="B12" s="19" t="s">
        <v>19</v>
      </c>
      <c r="C12" s="23" t="str">
        <f t="shared" si="1"/>
        <v>HU2.4-T2</v>
      </c>
      <c r="D12" s="22">
        <v>5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/>
      <c r="K12" s="23"/>
      <c r="L12" s="23"/>
      <c r="M12" s="23"/>
      <c r="N12" s="23"/>
      <c r="O12" s="24">
        <f t="shared" si="0"/>
        <v>5</v>
      </c>
    </row>
    <row r="13" spans="1:16" ht="14.25" customHeight="1" x14ac:dyDescent="0.25">
      <c r="A13" s="15" t="s">
        <v>32</v>
      </c>
      <c r="B13" s="19" t="s">
        <v>18</v>
      </c>
      <c r="C13" s="23" t="str">
        <f t="shared" si="1"/>
        <v>HU2.5-T1</v>
      </c>
      <c r="D13" s="22">
        <v>6</v>
      </c>
      <c r="E13" s="23"/>
      <c r="F13" s="23"/>
      <c r="G13" s="23"/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/>
      <c r="N13" s="23"/>
      <c r="O13" s="24">
        <f t="shared" si="0"/>
        <v>5</v>
      </c>
    </row>
    <row r="14" spans="1:16" ht="14.25" customHeight="1" x14ac:dyDescent="0.25">
      <c r="A14" s="15" t="s">
        <v>33</v>
      </c>
      <c r="B14" s="19" t="s">
        <v>18</v>
      </c>
      <c r="C14" s="23" t="str">
        <f t="shared" si="1"/>
        <v>HU2.6-T1</v>
      </c>
      <c r="D14" s="22">
        <v>4</v>
      </c>
      <c r="E14" s="23"/>
      <c r="F14" s="23"/>
      <c r="G14" s="23"/>
      <c r="H14" s="23"/>
      <c r="I14" s="23"/>
      <c r="J14" s="23"/>
      <c r="K14" s="23">
        <v>2</v>
      </c>
      <c r="L14" s="23">
        <v>1</v>
      </c>
      <c r="M14" s="23">
        <v>1</v>
      </c>
      <c r="N14" s="23"/>
      <c r="O14" s="24">
        <f t="shared" si="0"/>
        <v>4</v>
      </c>
    </row>
    <row r="15" spans="1:16" ht="14.25" customHeight="1" x14ac:dyDescent="0.25">
      <c r="A15" s="15" t="s">
        <v>33</v>
      </c>
      <c r="B15" s="19" t="s">
        <v>19</v>
      </c>
      <c r="C15" s="23" t="str">
        <f t="shared" si="1"/>
        <v>HU2.6-T2</v>
      </c>
      <c r="D15" s="22">
        <v>5</v>
      </c>
      <c r="E15" s="23"/>
      <c r="F15" s="23"/>
      <c r="G15" s="23">
        <v>2</v>
      </c>
      <c r="H15" s="23">
        <v>2</v>
      </c>
      <c r="I15" s="23"/>
      <c r="J15" s="23">
        <v>1</v>
      </c>
      <c r="K15" s="23">
        <v>1</v>
      </c>
      <c r="L15" s="23"/>
      <c r="M15" s="23"/>
      <c r="N15" s="23">
        <v>1</v>
      </c>
      <c r="O15" s="24">
        <f t="shared" si="0"/>
        <v>7</v>
      </c>
    </row>
    <row r="16" spans="1:16" ht="14.25" customHeight="1" x14ac:dyDescent="0.25">
      <c r="A16" s="15" t="s">
        <v>34</v>
      </c>
      <c r="B16" s="19" t="s">
        <v>18</v>
      </c>
      <c r="C16" s="23" t="str">
        <f t="shared" si="1"/>
        <v>HU2.7-T1</v>
      </c>
      <c r="D16" s="22">
        <v>5</v>
      </c>
      <c r="E16" s="23"/>
      <c r="F16" s="23"/>
      <c r="G16" s="23"/>
      <c r="H16" s="23"/>
      <c r="I16" s="23"/>
      <c r="J16" s="23">
        <v>2</v>
      </c>
      <c r="K16" s="23"/>
      <c r="L16" s="23">
        <v>1</v>
      </c>
      <c r="M16" s="23"/>
      <c r="N16" s="23">
        <v>1</v>
      </c>
      <c r="O16" s="24">
        <f t="shared" si="0"/>
        <v>4</v>
      </c>
    </row>
    <row r="17" spans="1:25" ht="14.25" customHeight="1" x14ac:dyDescent="0.25">
      <c r="A17" s="15" t="s">
        <v>34</v>
      </c>
      <c r="B17" s="19" t="s">
        <v>19</v>
      </c>
      <c r="C17" s="23" t="str">
        <f t="shared" si="1"/>
        <v>HU2.7-T2</v>
      </c>
      <c r="D17" s="22">
        <v>6</v>
      </c>
      <c r="E17" s="23"/>
      <c r="F17" s="23"/>
      <c r="G17" s="23"/>
      <c r="H17" s="23"/>
      <c r="I17" s="23"/>
      <c r="J17" s="23"/>
      <c r="K17" s="23">
        <v>1</v>
      </c>
      <c r="L17" s="23">
        <v>1</v>
      </c>
      <c r="M17" s="23">
        <v>3</v>
      </c>
      <c r="N17" s="23">
        <v>2</v>
      </c>
      <c r="O17" s="24">
        <f t="shared" si="0"/>
        <v>7</v>
      </c>
    </row>
    <row r="18" spans="1:25" ht="14.25" customHeight="1" x14ac:dyDescent="0.25">
      <c r="A18" s="15" t="s">
        <v>34</v>
      </c>
      <c r="B18" s="19" t="s">
        <v>35</v>
      </c>
      <c r="C18" s="23" t="str">
        <f t="shared" si="1"/>
        <v>HU2.7-T3</v>
      </c>
      <c r="D18" s="22">
        <v>4</v>
      </c>
      <c r="E18" s="23"/>
      <c r="F18" s="23"/>
      <c r="G18" s="23"/>
      <c r="H18" s="23"/>
      <c r="I18" s="23"/>
      <c r="J18" s="23">
        <v>2</v>
      </c>
      <c r="K18" s="23">
        <v>1</v>
      </c>
      <c r="L18" s="23">
        <v>1</v>
      </c>
      <c r="M18" s="23"/>
      <c r="N18" s="23"/>
      <c r="O18" s="24">
        <f t="shared" si="0"/>
        <v>4</v>
      </c>
    </row>
    <row r="19" spans="1:25" ht="14.25" customHeight="1" x14ac:dyDescent="0.25">
      <c r="A19" s="15" t="s">
        <v>36</v>
      </c>
      <c r="B19" s="19" t="s">
        <v>18</v>
      </c>
      <c r="C19" s="23" t="str">
        <f t="shared" si="1"/>
        <v>HU2.8-T1</v>
      </c>
      <c r="D19" s="22">
        <v>5</v>
      </c>
      <c r="E19" s="23"/>
      <c r="F19" s="23"/>
      <c r="G19" s="23"/>
      <c r="H19" s="23">
        <v>1</v>
      </c>
      <c r="I19" s="23">
        <v>1</v>
      </c>
      <c r="J19" s="23">
        <v>2</v>
      </c>
      <c r="K19" s="23"/>
      <c r="L19" s="23"/>
      <c r="M19" s="23">
        <v>1</v>
      </c>
      <c r="N19" s="23">
        <v>1</v>
      </c>
      <c r="O19" s="24">
        <f t="shared" si="0"/>
        <v>6</v>
      </c>
    </row>
    <row r="20" spans="1:25" ht="14.25" customHeight="1" x14ac:dyDescent="0.25">
      <c r="A20" s="15" t="s">
        <v>36</v>
      </c>
      <c r="B20" s="19" t="s">
        <v>19</v>
      </c>
      <c r="C20" s="23" t="str">
        <f t="shared" si="1"/>
        <v>HU2.8-T2</v>
      </c>
      <c r="D20" s="22">
        <v>8</v>
      </c>
      <c r="E20" s="23"/>
      <c r="F20" s="23"/>
      <c r="G20" s="23"/>
      <c r="H20" s="23"/>
      <c r="I20" s="23"/>
      <c r="J20" s="23"/>
      <c r="K20" s="23">
        <v>1</v>
      </c>
      <c r="L20" s="23">
        <v>1</v>
      </c>
      <c r="M20" s="23">
        <v>2</v>
      </c>
      <c r="N20" s="23">
        <v>2</v>
      </c>
      <c r="O20" s="24">
        <f t="shared" si="0"/>
        <v>6</v>
      </c>
    </row>
    <row r="21" spans="1:25" ht="14.25" customHeight="1" x14ac:dyDescent="0.25">
      <c r="A21" s="15" t="s">
        <v>36</v>
      </c>
      <c r="B21" s="19" t="s">
        <v>35</v>
      </c>
      <c r="C21" s="23" t="str">
        <f t="shared" si="1"/>
        <v>HU2.8-T3</v>
      </c>
      <c r="D21" s="22">
        <v>6</v>
      </c>
      <c r="E21" s="23"/>
      <c r="F21" s="23"/>
      <c r="G21" s="23"/>
      <c r="H21" s="23"/>
      <c r="I21" s="23"/>
      <c r="J21" s="23">
        <v>2</v>
      </c>
      <c r="K21" s="23">
        <v>1</v>
      </c>
      <c r="L21" s="23">
        <v>1</v>
      </c>
      <c r="M21" s="23"/>
      <c r="N21" s="23"/>
      <c r="O21" s="24">
        <f t="shared" si="0"/>
        <v>4</v>
      </c>
    </row>
    <row r="22" spans="1:25" ht="13.15" customHeight="1" x14ac:dyDescent="0.25">
      <c r="A22" s="15" t="s">
        <v>37</v>
      </c>
      <c r="B22" s="19" t="s">
        <v>18</v>
      </c>
      <c r="C22" s="23" t="str">
        <f t="shared" si="1"/>
        <v>HU2.9-T1</v>
      </c>
      <c r="D22" s="22">
        <v>4</v>
      </c>
      <c r="E22" s="23"/>
      <c r="F22" s="23"/>
      <c r="G22" s="23"/>
      <c r="H22" s="23"/>
      <c r="I22" s="23"/>
      <c r="J22" s="23"/>
      <c r="K22" s="23">
        <v>1</v>
      </c>
      <c r="L22" s="23"/>
      <c r="M22" s="23">
        <v>1</v>
      </c>
      <c r="N22" s="23"/>
      <c r="O22" s="24">
        <f t="shared" si="0"/>
        <v>2</v>
      </c>
    </row>
    <row r="23" spans="1:25" ht="13.15" customHeight="1" x14ac:dyDescent="0.25">
      <c r="A23" s="15" t="s">
        <v>37</v>
      </c>
      <c r="B23" s="19" t="s">
        <v>19</v>
      </c>
      <c r="C23" s="23" t="str">
        <f t="shared" si="1"/>
        <v>HU2.9-T2</v>
      </c>
      <c r="D23" s="22">
        <v>5</v>
      </c>
      <c r="E23" s="23"/>
      <c r="F23" s="23"/>
      <c r="G23" s="23"/>
      <c r="H23" s="23">
        <v>1</v>
      </c>
      <c r="I23" s="23"/>
      <c r="J23" s="23">
        <v>1</v>
      </c>
      <c r="K23" s="23">
        <v>1</v>
      </c>
      <c r="L23" s="23">
        <v>1</v>
      </c>
      <c r="M23" s="23"/>
      <c r="N23" s="23">
        <v>1</v>
      </c>
      <c r="O23" s="24">
        <f t="shared" si="0"/>
        <v>5</v>
      </c>
    </row>
    <row r="24" spans="1:25" ht="13.15" customHeight="1" x14ac:dyDescent="0.25">
      <c r="A24" s="15" t="s">
        <v>37</v>
      </c>
      <c r="B24" s="19" t="s">
        <v>35</v>
      </c>
      <c r="C24" s="23" t="str">
        <f t="shared" si="1"/>
        <v>HU2.9-T3</v>
      </c>
      <c r="D24" s="22">
        <v>8</v>
      </c>
      <c r="E24" s="23"/>
      <c r="F24" s="23"/>
      <c r="G24" s="23"/>
      <c r="H24" s="23"/>
      <c r="I24" s="23"/>
      <c r="J24" s="23"/>
      <c r="K24" s="23">
        <v>1</v>
      </c>
      <c r="L24" s="23">
        <v>2</v>
      </c>
      <c r="M24" s="23">
        <v>2</v>
      </c>
      <c r="N24" s="23">
        <v>2</v>
      </c>
      <c r="O24" s="24">
        <f t="shared" si="0"/>
        <v>7</v>
      </c>
    </row>
    <row r="25" spans="1:25" ht="14.25" customHeight="1" x14ac:dyDescent="0.25">
      <c r="C25" s="7" t="s">
        <v>10</v>
      </c>
      <c r="D25" s="12">
        <f t="shared" ref="D25:O25" si="2">SUM(D5:D24)</f>
        <v>109</v>
      </c>
      <c r="E25" s="12">
        <f t="shared" si="2"/>
        <v>10</v>
      </c>
      <c r="F25" s="12">
        <f t="shared" si="2"/>
        <v>12</v>
      </c>
      <c r="G25" s="12">
        <f t="shared" si="2"/>
        <v>12</v>
      </c>
      <c r="H25" s="12">
        <f t="shared" si="2"/>
        <v>11</v>
      </c>
      <c r="I25" s="12">
        <f t="shared" si="2"/>
        <v>10</v>
      </c>
      <c r="J25" s="12">
        <f t="shared" si="2"/>
        <v>11</v>
      </c>
      <c r="K25" s="12">
        <f t="shared" si="2"/>
        <v>11</v>
      </c>
      <c r="L25" s="12">
        <f t="shared" si="2"/>
        <v>10</v>
      </c>
      <c r="M25" s="12">
        <f t="shared" si="2"/>
        <v>10</v>
      </c>
      <c r="N25" s="12">
        <f t="shared" si="2"/>
        <v>10</v>
      </c>
      <c r="O25" s="1">
        <f t="shared" si="2"/>
        <v>107</v>
      </c>
      <c r="P25" s="1"/>
      <c r="S25" s="55"/>
      <c r="T25" s="55"/>
      <c r="U25" s="55"/>
      <c r="V25" s="55"/>
      <c r="W25" s="55"/>
      <c r="X25" s="55"/>
      <c r="Y25" s="55"/>
    </row>
    <row r="26" spans="1:25" ht="14.25" customHeight="1" x14ac:dyDescent="0.25">
      <c r="C26" s="1"/>
      <c r="D26" s="1"/>
      <c r="E26" s="6">
        <f>D27-D25</f>
        <v>-109</v>
      </c>
      <c r="F26" s="6">
        <f>E27-E25</f>
        <v>97</v>
      </c>
      <c r="G26" s="6">
        <f t="shared" ref="G26:N26" si="3">F27-F25</f>
        <v>85</v>
      </c>
      <c r="H26" s="6">
        <f t="shared" si="3"/>
        <v>73</v>
      </c>
      <c r="I26" s="6">
        <f t="shared" si="3"/>
        <v>62</v>
      </c>
      <c r="J26" s="6">
        <f t="shared" si="3"/>
        <v>52</v>
      </c>
      <c r="K26" s="6">
        <f t="shared" si="3"/>
        <v>41</v>
      </c>
      <c r="L26" s="6">
        <f t="shared" si="3"/>
        <v>30</v>
      </c>
      <c r="M26" s="6">
        <f t="shared" si="3"/>
        <v>20</v>
      </c>
      <c r="N26" s="6">
        <f t="shared" si="3"/>
        <v>10</v>
      </c>
      <c r="O26" s="9"/>
      <c r="P26" s="6" t="e">
        <f>O26-SUM(#REF!)</f>
        <v>#REF!</v>
      </c>
      <c r="S26" s="55"/>
      <c r="T26" s="55"/>
      <c r="U26" s="55"/>
      <c r="V26" s="55"/>
      <c r="W26" s="55"/>
      <c r="X26" s="55"/>
      <c r="Y26" s="55"/>
    </row>
    <row r="27" spans="1:25" ht="14.25" customHeight="1" x14ac:dyDescent="0.25">
      <c r="A27" s="1" t="s">
        <v>11</v>
      </c>
      <c r="D27" s="7"/>
      <c r="E27">
        <f>O25</f>
        <v>107</v>
      </c>
      <c r="F27">
        <f t="shared" ref="F27:N27" si="4">F26</f>
        <v>97</v>
      </c>
      <c r="G27">
        <f t="shared" si="4"/>
        <v>85</v>
      </c>
      <c r="H27">
        <f t="shared" si="4"/>
        <v>73</v>
      </c>
      <c r="I27">
        <f t="shared" si="4"/>
        <v>62</v>
      </c>
      <c r="J27">
        <f t="shared" si="4"/>
        <v>52</v>
      </c>
      <c r="K27">
        <f t="shared" si="4"/>
        <v>41</v>
      </c>
      <c r="L27">
        <f t="shared" si="4"/>
        <v>30</v>
      </c>
      <c r="M27">
        <f t="shared" si="4"/>
        <v>20</v>
      </c>
      <c r="N27">
        <f t="shared" si="4"/>
        <v>10</v>
      </c>
      <c r="P27" s="1"/>
      <c r="Q27" s="1"/>
    </row>
    <row r="28" spans="1:25" ht="14.25" customHeight="1" x14ac:dyDescent="0.25">
      <c r="A28" s="1"/>
      <c r="D28" s="11">
        <f>E29/N4</f>
        <v>10.9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>O28-(SUM($D$5:$D$22)/20)</f>
        <v>-4.8</v>
      </c>
    </row>
    <row r="29" spans="1:25" ht="14.25" customHeight="1" x14ac:dyDescent="0.25">
      <c r="A29" s="1" t="s">
        <v>13</v>
      </c>
      <c r="D29" s="7"/>
      <c r="E29">
        <f>D25</f>
        <v>109</v>
      </c>
      <c r="F29" s="10">
        <f t="shared" ref="F29:O29" si="5">E29-$D$28</f>
        <v>98.1</v>
      </c>
      <c r="G29" s="10">
        <f t="shared" si="5"/>
        <v>87.199999999999989</v>
      </c>
      <c r="H29" s="10">
        <f t="shared" si="5"/>
        <v>76.299999999999983</v>
      </c>
      <c r="I29" s="10">
        <f t="shared" si="5"/>
        <v>65.399999999999977</v>
      </c>
      <c r="J29" s="10">
        <f t="shared" si="5"/>
        <v>54.499999999999979</v>
      </c>
      <c r="K29" s="10">
        <f t="shared" si="5"/>
        <v>43.59999999999998</v>
      </c>
      <c r="L29" s="10">
        <f t="shared" si="5"/>
        <v>32.699999999999982</v>
      </c>
      <c r="M29" s="10">
        <f t="shared" si="5"/>
        <v>21.799999999999983</v>
      </c>
      <c r="N29" s="10">
        <f t="shared" si="5"/>
        <v>10.899999999999983</v>
      </c>
      <c r="O29" s="10">
        <f t="shared" si="5"/>
        <v>-1.7763568394002505E-14</v>
      </c>
      <c r="P29" s="1"/>
    </row>
    <row r="30" spans="1:25" ht="14.25" customHeight="1" x14ac:dyDescent="0.25"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5" ht="14.25" customHeight="1" x14ac:dyDescent="0.25">
      <c r="C31" s="1"/>
      <c r="D31" s="1"/>
      <c r="E31" s="8"/>
      <c r="F31" s="1"/>
      <c r="G31" s="1"/>
      <c r="H31" s="1"/>
      <c r="I31" s="1"/>
      <c r="J31" s="8"/>
      <c r="K31" s="1"/>
      <c r="L31" s="1"/>
      <c r="M31" s="1"/>
      <c r="N31" s="1"/>
      <c r="O31" s="1"/>
      <c r="P31" s="1"/>
    </row>
    <row r="32" spans="1:25" ht="14.25" customHeight="1" x14ac:dyDescent="0.25">
      <c r="C32" s="1"/>
      <c r="D32" s="1"/>
      <c r="E32" s="8"/>
      <c r="F32" s="1"/>
      <c r="G32" s="1"/>
      <c r="H32" s="1"/>
      <c r="I32" s="1"/>
      <c r="J32" s="8"/>
      <c r="K32" s="1"/>
      <c r="L32" s="1"/>
      <c r="M32" s="1"/>
      <c r="N32" s="1"/>
      <c r="O32" s="1"/>
      <c r="P32" s="1"/>
    </row>
    <row r="33" spans="3:12" ht="14.25" customHeight="1" x14ac:dyDescent="0.25">
      <c r="C33" s="1"/>
      <c r="D33" s="1"/>
      <c r="E33" s="8"/>
      <c r="F33" s="1"/>
      <c r="G33" s="1"/>
      <c r="H33" s="1"/>
      <c r="I33" s="1"/>
      <c r="J33" s="8"/>
      <c r="K33" s="1"/>
      <c r="L33" s="1"/>
    </row>
    <row r="34" spans="3:12" ht="14.25" customHeight="1" x14ac:dyDescent="0.25">
      <c r="C34" s="1"/>
      <c r="D34" s="1"/>
      <c r="E34" s="8"/>
      <c r="F34" s="1"/>
      <c r="G34" s="1"/>
      <c r="H34" s="1"/>
      <c r="I34" s="1"/>
      <c r="J34" s="8"/>
      <c r="K34" s="1"/>
      <c r="L34" s="1"/>
    </row>
    <row r="35" spans="3:12" ht="14.25" customHeight="1" x14ac:dyDescent="0.25">
      <c r="C35" s="1"/>
      <c r="D35" s="1"/>
      <c r="E35" s="8"/>
      <c r="F35" s="1"/>
      <c r="G35" s="1"/>
      <c r="H35" s="1"/>
      <c r="I35" s="1"/>
      <c r="J35" s="8"/>
      <c r="K35" s="1"/>
      <c r="L35" s="1"/>
    </row>
    <row r="36" spans="3:12" ht="14.25" customHeight="1" x14ac:dyDescent="0.25">
      <c r="C36" s="1"/>
      <c r="D36" s="1"/>
      <c r="E36" s="8"/>
      <c r="F36" s="1"/>
      <c r="G36" s="1"/>
      <c r="H36" s="1"/>
      <c r="I36" s="1"/>
      <c r="J36" s="8"/>
      <c r="K36" s="1"/>
      <c r="L36" s="1"/>
    </row>
    <row r="37" spans="3:12" ht="14.25" customHeight="1" x14ac:dyDescent="0.25">
      <c r="C37" s="1"/>
      <c r="D37" s="1"/>
      <c r="E37" s="8"/>
      <c r="F37" s="1"/>
      <c r="G37" s="1"/>
      <c r="H37" s="1"/>
      <c r="I37" s="1"/>
      <c r="J37" s="1"/>
      <c r="K37" s="1"/>
      <c r="L37" s="1"/>
    </row>
    <row r="38" spans="3:12" ht="14.25" customHeight="1" x14ac:dyDescent="0.25">
      <c r="C38" s="1"/>
      <c r="D38" s="1"/>
      <c r="E38" s="8"/>
      <c r="F38" s="1"/>
      <c r="G38" s="1"/>
      <c r="H38" s="1"/>
      <c r="I38" s="1"/>
      <c r="J38" s="1"/>
      <c r="K38" s="1"/>
      <c r="L38" s="1"/>
    </row>
    <row r="39" spans="3:12" ht="14.25" customHeight="1" x14ac:dyDescent="0.25">
      <c r="C39" s="1"/>
      <c r="D39" s="1"/>
      <c r="E39" s="8"/>
      <c r="F39" s="1"/>
      <c r="G39" s="1"/>
      <c r="H39" s="1"/>
      <c r="I39" s="1"/>
      <c r="J39" s="1"/>
      <c r="K39" s="1"/>
      <c r="L39" s="1"/>
    </row>
    <row r="40" spans="3:12" ht="14.25" customHeight="1" x14ac:dyDescent="0.25"/>
    <row r="41" spans="3:12" ht="14.25" customHeight="1" x14ac:dyDescent="0.25"/>
    <row r="42" spans="3:12" ht="14.25" customHeight="1" x14ac:dyDescent="0.25"/>
    <row r="43" spans="3:12" ht="14.25" customHeight="1" x14ac:dyDescent="0.25"/>
    <row r="44" spans="3:12" ht="14.25" customHeight="1" x14ac:dyDescent="0.25"/>
    <row r="45" spans="3:12" ht="14.25" customHeight="1" x14ac:dyDescent="0.25"/>
    <row r="46" spans="3:12" ht="14.25" customHeight="1" x14ac:dyDescent="0.25"/>
    <row r="47" spans="3:12" ht="14.25" customHeight="1" x14ac:dyDescent="0.25"/>
    <row r="48" spans="3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3:A4"/>
    <mergeCell ref="B3:B4"/>
    <mergeCell ref="A1:O2"/>
    <mergeCell ref="S25:Y26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2E52-1AE3-4BDA-A8E8-B4C8917560BA}">
  <dimension ref="A1:Y992"/>
  <sheetViews>
    <sheetView tabSelected="1" zoomScaleNormal="100" workbookViewId="0">
      <selection activeCell="O7" sqref="O7"/>
    </sheetView>
  </sheetViews>
  <sheetFormatPr baseColWidth="10" defaultColWidth="14.42578125" defaultRowHeight="15" customHeight="1" x14ac:dyDescent="0.25"/>
  <cols>
    <col min="3" max="3" width="9.5703125" bestFit="1" customWidth="1"/>
    <col min="4" max="4" width="10.28515625" customWidth="1"/>
    <col min="5" max="12" width="4.42578125" bestFit="1" customWidth="1"/>
    <col min="13" max="14" width="3.28515625" bestFit="1" customWidth="1"/>
    <col min="15" max="15" width="5.42578125" bestFit="1" customWidth="1"/>
    <col min="16" max="22" width="10.7109375" customWidth="1"/>
  </cols>
  <sheetData>
    <row r="1" spans="1:16" ht="13.15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</row>
    <row r="2" spans="1:16" ht="14.25" customHeight="1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</row>
    <row r="3" spans="1:16" ht="14.25" customHeight="1" x14ac:dyDescent="0.25">
      <c r="A3" s="62" t="s">
        <v>15</v>
      </c>
      <c r="B3" s="62" t="s">
        <v>16</v>
      </c>
      <c r="C3" s="64" t="s">
        <v>1</v>
      </c>
      <c r="D3" s="43" t="s">
        <v>2</v>
      </c>
      <c r="E3" s="68" t="s">
        <v>3</v>
      </c>
      <c r="F3" s="69"/>
      <c r="G3" s="69"/>
      <c r="H3" s="69"/>
      <c r="I3" s="69"/>
      <c r="J3" s="69"/>
      <c r="K3" s="69"/>
      <c r="L3" s="69"/>
      <c r="M3" s="69"/>
      <c r="N3" s="69"/>
      <c r="O3" s="41" t="s">
        <v>4</v>
      </c>
    </row>
    <row r="4" spans="1:16" ht="14.25" customHeight="1" x14ac:dyDescent="0.25">
      <c r="A4" s="63"/>
      <c r="B4" s="63"/>
      <c r="C4" s="65"/>
      <c r="D4" s="66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48"/>
    </row>
    <row r="5" spans="1:16" ht="14.25" customHeight="1" x14ac:dyDescent="0.25">
      <c r="A5" s="15" t="s">
        <v>39</v>
      </c>
      <c r="B5" s="15" t="s">
        <v>18</v>
      </c>
      <c r="C5" s="23" t="str">
        <f>_xlfn.CONCAT(A5,"-",B5)</f>
        <v>HU3.1-T1</v>
      </c>
      <c r="D5" s="22">
        <v>12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>
        <f t="shared" ref="O5:O16" si="0">SUM(E5:N5)</f>
        <v>0</v>
      </c>
    </row>
    <row r="6" spans="1:16" ht="14.25" customHeight="1" x14ac:dyDescent="0.25">
      <c r="A6" s="15" t="s">
        <v>39</v>
      </c>
      <c r="B6" s="15" t="s">
        <v>19</v>
      </c>
      <c r="C6" s="23" t="str">
        <f t="shared" ref="C6:C16" si="1">_xlfn.CONCAT(A6,"-",B6)</f>
        <v>HU3.1-T2</v>
      </c>
      <c r="D6" s="22">
        <v>12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4">
        <f t="shared" si="0"/>
        <v>0</v>
      </c>
    </row>
    <row r="7" spans="1:16" ht="14.25" customHeight="1" x14ac:dyDescent="0.25">
      <c r="A7" s="15" t="s">
        <v>39</v>
      </c>
      <c r="B7" s="15" t="s">
        <v>35</v>
      </c>
      <c r="C7" s="23" t="str">
        <f t="shared" si="1"/>
        <v>HU3.1-T3</v>
      </c>
      <c r="D7" s="22">
        <v>12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4">
        <f t="shared" si="0"/>
        <v>0</v>
      </c>
    </row>
    <row r="8" spans="1:16" ht="14.25" customHeight="1" x14ac:dyDescent="0.25">
      <c r="A8" s="15" t="s">
        <v>40</v>
      </c>
      <c r="B8" s="15" t="s">
        <v>18</v>
      </c>
      <c r="C8" s="23" t="str">
        <f t="shared" si="1"/>
        <v>HU3.2-T1</v>
      </c>
      <c r="D8" s="22">
        <v>8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>
        <f t="shared" si="0"/>
        <v>0</v>
      </c>
    </row>
    <row r="9" spans="1:16" ht="14.25" customHeight="1" x14ac:dyDescent="0.25">
      <c r="A9" s="15" t="s">
        <v>40</v>
      </c>
      <c r="B9" s="15" t="s">
        <v>19</v>
      </c>
      <c r="C9" s="23" t="str">
        <f t="shared" si="1"/>
        <v>HU3.2-T2</v>
      </c>
      <c r="D9" s="22">
        <v>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4">
        <f t="shared" si="0"/>
        <v>0</v>
      </c>
    </row>
    <row r="10" spans="1:16" ht="14.25" customHeight="1" x14ac:dyDescent="0.25">
      <c r="A10" s="15" t="s">
        <v>41</v>
      </c>
      <c r="B10" s="15" t="s">
        <v>18</v>
      </c>
      <c r="C10" s="23" t="str">
        <f t="shared" si="1"/>
        <v>HU3.3-T1</v>
      </c>
      <c r="D10" s="22">
        <v>12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>
        <f t="shared" si="0"/>
        <v>0</v>
      </c>
    </row>
    <row r="11" spans="1:16" ht="14.25" customHeight="1" x14ac:dyDescent="0.25">
      <c r="A11" s="15" t="s">
        <v>41</v>
      </c>
      <c r="B11" s="15" t="s">
        <v>19</v>
      </c>
      <c r="C11" s="23" t="str">
        <f t="shared" si="1"/>
        <v>HU3.3-T2</v>
      </c>
      <c r="D11" s="22">
        <v>12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>
        <f t="shared" si="0"/>
        <v>0</v>
      </c>
    </row>
    <row r="12" spans="1:16" ht="14.25" customHeight="1" x14ac:dyDescent="0.25">
      <c r="A12" s="15" t="s">
        <v>41</v>
      </c>
      <c r="B12" s="15" t="s">
        <v>35</v>
      </c>
      <c r="C12" s="23" t="str">
        <f t="shared" si="1"/>
        <v>HU3.3-T3</v>
      </c>
      <c r="D12" s="22">
        <v>12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>
        <f t="shared" si="0"/>
        <v>0</v>
      </c>
    </row>
    <row r="13" spans="1:16" ht="14.25" customHeight="1" x14ac:dyDescent="0.25">
      <c r="A13" s="15" t="s">
        <v>42</v>
      </c>
      <c r="B13" s="15" t="s">
        <v>18</v>
      </c>
      <c r="C13" s="23" t="str">
        <f t="shared" si="1"/>
        <v>HU3.4-T1</v>
      </c>
      <c r="D13" s="22">
        <v>6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>
        <f t="shared" si="0"/>
        <v>0</v>
      </c>
    </row>
    <row r="14" spans="1:16" ht="14.25" customHeight="1" x14ac:dyDescent="0.25">
      <c r="A14" s="15" t="s">
        <v>42</v>
      </c>
      <c r="B14" s="15" t="s">
        <v>19</v>
      </c>
      <c r="C14" s="23" t="str">
        <f t="shared" si="1"/>
        <v>HU3.4-T2</v>
      </c>
      <c r="D14" s="22">
        <v>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>
        <f t="shared" si="0"/>
        <v>0</v>
      </c>
    </row>
    <row r="15" spans="1:16" ht="14.25" customHeight="1" x14ac:dyDescent="0.25">
      <c r="A15" s="15" t="s">
        <v>42</v>
      </c>
      <c r="B15" s="15" t="s">
        <v>35</v>
      </c>
      <c r="C15" s="23" t="str">
        <f t="shared" si="1"/>
        <v>HU3.4-T3</v>
      </c>
      <c r="D15" s="22">
        <v>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>
        <f t="shared" si="0"/>
        <v>0</v>
      </c>
    </row>
    <row r="16" spans="1:16" ht="14.25" customHeight="1" x14ac:dyDescent="0.25">
      <c r="A16" s="15" t="s">
        <v>42</v>
      </c>
      <c r="B16" s="15" t="s">
        <v>43</v>
      </c>
      <c r="C16" s="23" t="str">
        <f t="shared" si="1"/>
        <v>HU3.4-T4</v>
      </c>
      <c r="D16" s="22">
        <v>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>
        <f t="shared" si="0"/>
        <v>0</v>
      </c>
    </row>
    <row r="17" spans="1:25" ht="14.25" customHeight="1" x14ac:dyDescent="0.25">
      <c r="C17" s="7" t="s">
        <v>10</v>
      </c>
      <c r="D17" s="12">
        <f t="shared" ref="D17:O17" si="2">SUM(D5:D16)</f>
        <v>112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/>
      <c r="S17" s="55"/>
      <c r="T17" s="55"/>
      <c r="U17" s="55"/>
      <c r="V17" s="55"/>
      <c r="W17" s="55"/>
      <c r="X17" s="55"/>
      <c r="Y17" s="55"/>
    </row>
    <row r="18" spans="1:25" ht="14.25" customHeight="1" x14ac:dyDescent="0.25">
      <c r="C18" s="1"/>
      <c r="D18" s="1"/>
      <c r="E18" s="6">
        <f>D19-D17</f>
        <v>-112</v>
      </c>
      <c r="F18" s="6">
        <f>E19-E17</f>
        <v>0</v>
      </c>
      <c r="G18" s="6">
        <f t="shared" ref="G18:N18" si="3">F19-F17</f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9"/>
      <c r="P18" s="6" t="e">
        <f>O18-SUM(#REF!)</f>
        <v>#REF!</v>
      </c>
      <c r="S18" s="55"/>
      <c r="T18" s="55"/>
      <c r="U18" s="55"/>
      <c r="V18" s="55"/>
      <c r="W18" s="55"/>
      <c r="X18" s="55"/>
      <c r="Y18" s="55"/>
    </row>
    <row r="19" spans="1:25" ht="14.25" customHeight="1" x14ac:dyDescent="0.25">
      <c r="A19" s="1" t="s">
        <v>11</v>
      </c>
      <c r="D19" s="7"/>
      <c r="E19">
        <f>O17</f>
        <v>0</v>
      </c>
      <c r="F19">
        <f t="shared" ref="F19:N19" si="4">F18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 s="1"/>
      <c r="P19" s="1"/>
      <c r="Q19" s="1"/>
    </row>
    <row r="20" spans="1:25" ht="14.25" customHeight="1" x14ac:dyDescent="0.25">
      <c r="A20" s="1"/>
      <c r="D20" s="11">
        <f>E21/N4</f>
        <v>11.2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f>O20-(SUM($D$5:$D$16)/20)</f>
        <v>-5.6</v>
      </c>
    </row>
    <row r="21" spans="1:25" ht="14.25" customHeight="1" x14ac:dyDescent="0.25">
      <c r="A21" s="1" t="s">
        <v>13</v>
      </c>
      <c r="D21" s="7"/>
      <c r="E21">
        <f>D17</f>
        <v>112</v>
      </c>
      <c r="F21" s="10">
        <f>E21-$D$20</f>
        <v>100.8</v>
      </c>
      <c r="G21" s="10">
        <f t="shared" ref="G21:N21" si="5">F21-$D$20</f>
        <v>89.6</v>
      </c>
      <c r="H21" s="10">
        <f t="shared" si="5"/>
        <v>78.399999999999991</v>
      </c>
      <c r="I21" s="10">
        <f t="shared" si="5"/>
        <v>67.199999999999989</v>
      </c>
      <c r="J21" s="10">
        <f t="shared" si="5"/>
        <v>55.999999999999986</v>
      </c>
      <c r="K21" s="10">
        <f t="shared" si="5"/>
        <v>44.799999999999983</v>
      </c>
      <c r="L21" s="10">
        <f t="shared" si="5"/>
        <v>33.59999999999998</v>
      </c>
      <c r="M21" s="10">
        <f t="shared" si="5"/>
        <v>22.399999999999981</v>
      </c>
      <c r="N21" s="10">
        <f t="shared" si="5"/>
        <v>11.199999999999982</v>
      </c>
      <c r="O21" s="10">
        <f>N21-$D$20</f>
        <v>-1.7763568394002505E-14</v>
      </c>
      <c r="P21" s="1"/>
    </row>
    <row r="22" spans="1:25" ht="14.25" customHeight="1" x14ac:dyDescent="0.25">
      <c r="C22" s="1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5" ht="14.25" customHeight="1" x14ac:dyDescent="0.25">
      <c r="C23" s="1"/>
      <c r="D23" s="1"/>
      <c r="E23" s="8"/>
      <c r="F23" s="1"/>
      <c r="G23" s="1"/>
      <c r="H23" s="1"/>
      <c r="I23" s="1"/>
      <c r="J23" s="8"/>
      <c r="K23" s="1"/>
      <c r="L23" s="1"/>
      <c r="M23" s="1"/>
      <c r="N23" s="1"/>
      <c r="O23" s="1"/>
      <c r="P23" s="1"/>
    </row>
    <row r="24" spans="1:25" ht="14.25" customHeight="1" x14ac:dyDescent="0.25">
      <c r="C24" s="1"/>
      <c r="D24" s="1"/>
      <c r="E24" s="8"/>
      <c r="F24" s="1"/>
      <c r="G24" s="1"/>
      <c r="H24" s="1"/>
      <c r="I24" s="1"/>
      <c r="J24" s="8"/>
      <c r="K24" s="1"/>
      <c r="L24" s="1"/>
      <c r="M24" s="1"/>
      <c r="N24" s="1"/>
      <c r="O24" s="1"/>
      <c r="P24" s="1"/>
    </row>
    <row r="25" spans="1:25" ht="14.25" customHeight="1" x14ac:dyDescent="0.25">
      <c r="C25" s="1"/>
      <c r="D25" s="1"/>
      <c r="E25" s="8"/>
      <c r="F25" s="1"/>
      <c r="G25" s="1"/>
      <c r="H25" s="1"/>
      <c r="I25" s="1"/>
      <c r="J25" s="8"/>
      <c r="K25" s="1"/>
      <c r="L25" s="1"/>
    </row>
    <row r="26" spans="1:25" ht="14.25" customHeight="1" x14ac:dyDescent="0.25">
      <c r="C26" s="1"/>
      <c r="D26" s="1"/>
      <c r="E26" s="8"/>
      <c r="F26" s="1"/>
      <c r="G26" s="1"/>
      <c r="H26" s="1"/>
      <c r="I26" s="1"/>
      <c r="J26" s="8"/>
      <c r="K26" s="1"/>
      <c r="L26" s="1"/>
    </row>
    <row r="27" spans="1:25" ht="14.25" customHeight="1" x14ac:dyDescent="0.25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 x14ac:dyDescent="0.25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 x14ac:dyDescent="0.25">
      <c r="C29" s="1"/>
      <c r="D29" s="1"/>
      <c r="E29" s="8"/>
      <c r="F29" s="1"/>
      <c r="G29" s="1"/>
      <c r="H29" s="1"/>
      <c r="I29" s="1"/>
      <c r="J29" s="1"/>
      <c r="K29" s="1"/>
      <c r="L29" s="1"/>
    </row>
    <row r="30" spans="1:25" ht="14.25" customHeight="1" x14ac:dyDescent="0.25">
      <c r="C30" s="1"/>
      <c r="D30" s="1"/>
      <c r="E30" s="8"/>
      <c r="F30" s="1"/>
      <c r="G30" s="1"/>
      <c r="H30" s="1"/>
      <c r="I30" s="1"/>
      <c r="J30" s="1"/>
      <c r="K30" s="1"/>
      <c r="L30" s="1"/>
    </row>
    <row r="31" spans="1:25" ht="14.25" customHeight="1" x14ac:dyDescent="0.25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mergeCells count="8">
    <mergeCell ref="A3:A4"/>
    <mergeCell ref="B3:B4"/>
    <mergeCell ref="A1:O2"/>
    <mergeCell ref="E3:N3"/>
    <mergeCell ref="S17:Y18"/>
    <mergeCell ref="C3:C4"/>
    <mergeCell ref="D3:D4"/>
    <mergeCell ref="O3:O4"/>
  </mergeCells>
  <phoneticPr fontId="5" type="noConversion"/>
  <pageMargins left="0.7" right="0.7" top="0.75" bottom="0.75" header="0" footer="0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D390-B0C5-4702-ACFD-FA7573B528DD}">
  <dimension ref="A1:Y994"/>
  <sheetViews>
    <sheetView zoomScale="130" zoomScaleNormal="130" workbookViewId="0">
      <selection activeCell="G26" sqref="G26"/>
    </sheetView>
  </sheetViews>
  <sheetFormatPr baseColWidth="10" defaultColWidth="14.42578125" defaultRowHeight="15" customHeight="1" x14ac:dyDescent="0.25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 x14ac:dyDescent="0.25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</row>
    <row r="2" spans="1:16" ht="14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ht="14.25" customHeight="1" x14ac:dyDescent="0.25">
      <c r="A3" s="71" t="s">
        <v>15</v>
      </c>
      <c r="B3" s="71" t="s">
        <v>16</v>
      </c>
      <c r="C3" s="71" t="s">
        <v>1</v>
      </c>
      <c r="D3" s="43" t="s">
        <v>2</v>
      </c>
      <c r="E3" s="68" t="s">
        <v>3</v>
      </c>
      <c r="F3" s="69"/>
      <c r="G3" s="69"/>
      <c r="H3" s="69"/>
      <c r="I3" s="69"/>
      <c r="J3" s="69"/>
      <c r="K3" s="69"/>
      <c r="L3" s="69"/>
      <c r="M3" s="69"/>
      <c r="N3" s="69"/>
      <c r="O3" s="41" t="s">
        <v>4</v>
      </c>
    </row>
    <row r="4" spans="1:16" ht="14.25" customHeight="1" x14ac:dyDescent="0.25">
      <c r="A4" s="72"/>
      <c r="B4" s="72"/>
      <c r="C4" s="72"/>
      <c r="D4" s="44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48"/>
    </row>
    <row r="5" spans="1:16" ht="14.25" customHeight="1" x14ac:dyDescent="0.25">
      <c r="A5" s="15" t="s">
        <v>45</v>
      </c>
      <c r="B5" s="15" t="s">
        <v>18</v>
      </c>
      <c r="C5" s="21" t="str">
        <f>_xlfn.CONCAT(A5,"-",B5)</f>
        <v>HU4.1-T1</v>
      </c>
      <c r="D5" s="22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7">
        <f t="shared" ref="O5:O18" si="0">SUM(E5:N5)</f>
        <v>0</v>
      </c>
    </row>
    <row r="6" spans="1:16" ht="14.25" customHeight="1" x14ac:dyDescent="0.25">
      <c r="A6" s="15" t="s">
        <v>45</v>
      </c>
      <c r="B6" s="15" t="s">
        <v>19</v>
      </c>
      <c r="C6" s="21" t="str">
        <f t="shared" ref="C6:C18" si="1">_xlfn.CONCAT(A6,"-",B6)</f>
        <v>HU4.1-T2</v>
      </c>
      <c r="D6" s="22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7">
        <f t="shared" si="0"/>
        <v>0</v>
      </c>
    </row>
    <row r="7" spans="1:16" ht="14.25" customHeight="1" x14ac:dyDescent="0.25">
      <c r="A7" s="15" t="s">
        <v>45</v>
      </c>
      <c r="B7" s="15" t="s">
        <v>35</v>
      </c>
      <c r="C7" s="21" t="str">
        <f t="shared" si="1"/>
        <v>HU4.1-T3</v>
      </c>
      <c r="D7" s="22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37">
        <f t="shared" si="0"/>
        <v>0</v>
      </c>
    </row>
    <row r="8" spans="1:16" ht="14.25" customHeight="1" x14ac:dyDescent="0.25">
      <c r="A8" s="15" t="s">
        <v>46</v>
      </c>
      <c r="B8" s="15" t="s">
        <v>18</v>
      </c>
      <c r="C8" s="21" t="str">
        <f t="shared" si="1"/>
        <v>HU4.2-T1</v>
      </c>
      <c r="D8" s="22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7">
        <f t="shared" si="0"/>
        <v>0</v>
      </c>
    </row>
    <row r="9" spans="1:16" ht="14.25" customHeight="1" x14ac:dyDescent="0.25">
      <c r="A9" s="15" t="s">
        <v>46</v>
      </c>
      <c r="B9" s="15" t="s">
        <v>19</v>
      </c>
      <c r="C9" s="21" t="str">
        <f t="shared" si="1"/>
        <v>HU4.2-T2</v>
      </c>
      <c r="D9" s="22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7">
        <f t="shared" si="0"/>
        <v>0</v>
      </c>
    </row>
    <row r="10" spans="1:16" ht="14.25" customHeight="1" x14ac:dyDescent="0.25">
      <c r="A10" s="15" t="s">
        <v>47</v>
      </c>
      <c r="B10" s="15" t="s">
        <v>18</v>
      </c>
      <c r="C10" s="21" t="str">
        <f t="shared" si="1"/>
        <v>HU4.3-T1</v>
      </c>
      <c r="D10" s="22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7">
        <f t="shared" si="0"/>
        <v>0</v>
      </c>
    </row>
    <row r="11" spans="1:16" ht="14.25" customHeight="1" x14ac:dyDescent="0.25">
      <c r="A11" s="15" t="s">
        <v>47</v>
      </c>
      <c r="B11" s="15" t="s">
        <v>19</v>
      </c>
      <c r="C11" s="21" t="str">
        <f t="shared" si="1"/>
        <v>HU4.3-T2</v>
      </c>
      <c r="D11" s="22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7">
        <f t="shared" si="0"/>
        <v>0</v>
      </c>
    </row>
    <row r="12" spans="1:16" ht="14.25" customHeight="1" x14ac:dyDescent="0.25">
      <c r="A12" s="15" t="s">
        <v>48</v>
      </c>
      <c r="B12" s="15" t="s">
        <v>18</v>
      </c>
      <c r="C12" s="21" t="str">
        <f t="shared" si="1"/>
        <v>HU4.4-T1</v>
      </c>
      <c r="D12" s="22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7">
        <f t="shared" si="0"/>
        <v>0</v>
      </c>
    </row>
    <row r="13" spans="1:16" ht="14.25" customHeight="1" x14ac:dyDescent="0.25">
      <c r="A13" s="15" t="s">
        <v>48</v>
      </c>
      <c r="B13" s="15" t="s">
        <v>19</v>
      </c>
      <c r="C13" s="21" t="str">
        <f t="shared" si="1"/>
        <v>HU4.4-T2</v>
      </c>
      <c r="D13" s="22">
        <v>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7">
        <f t="shared" si="0"/>
        <v>0</v>
      </c>
    </row>
    <row r="14" spans="1:16" ht="14.25" customHeight="1" x14ac:dyDescent="0.25">
      <c r="A14" s="15" t="s">
        <v>48</v>
      </c>
      <c r="B14" s="15" t="s">
        <v>35</v>
      </c>
      <c r="C14" s="21" t="str">
        <f t="shared" si="1"/>
        <v>HU4.4-T3</v>
      </c>
      <c r="D14" s="22">
        <v>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7">
        <f t="shared" si="0"/>
        <v>0</v>
      </c>
    </row>
    <row r="15" spans="1:16" ht="14.25" customHeight="1" x14ac:dyDescent="0.25">
      <c r="A15" s="15" t="s">
        <v>49</v>
      </c>
      <c r="B15" s="15" t="s">
        <v>18</v>
      </c>
      <c r="C15" s="21" t="str">
        <f t="shared" si="1"/>
        <v>HU4.5-T1</v>
      </c>
      <c r="D15" s="22">
        <v>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7">
        <f t="shared" si="0"/>
        <v>0</v>
      </c>
    </row>
    <row r="16" spans="1:16" ht="14.25" customHeight="1" x14ac:dyDescent="0.25">
      <c r="A16" s="15" t="s">
        <v>49</v>
      </c>
      <c r="B16" s="15" t="s">
        <v>19</v>
      </c>
      <c r="C16" s="21" t="str">
        <f t="shared" si="1"/>
        <v>HU4.5-T2</v>
      </c>
      <c r="D16" s="22">
        <v>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7">
        <f t="shared" si="0"/>
        <v>0</v>
      </c>
    </row>
    <row r="17" spans="1:25" ht="14.25" customHeight="1" x14ac:dyDescent="0.25">
      <c r="A17" s="15" t="s">
        <v>50</v>
      </c>
      <c r="B17" s="15" t="s">
        <v>18</v>
      </c>
      <c r="C17" s="21" t="str">
        <f t="shared" si="1"/>
        <v>HU4.6-T1</v>
      </c>
      <c r="D17" s="5">
        <v>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7">
        <f t="shared" si="0"/>
        <v>0</v>
      </c>
    </row>
    <row r="18" spans="1:25" ht="14.25" customHeight="1" x14ac:dyDescent="0.25">
      <c r="A18" s="15" t="s">
        <v>50</v>
      </c>
      <c r="B18" s="15" t="s">
        <v>19</v>
      </c>
      <c r="C18" s="21" t="str">
        <f t="shared" si="1"/>
        <v>HU4.6-T2</v>
      </c>
      <c r="D18" s="5">
        <v>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7">
        <f t="shared" si="0"/>
        <v>0</v>
      </c>
    </row>
    <row r="19" spans="1:25" ht="14.25" customHeight="1" x14ac:dyDescent="0.25">
      <c r="C19" s="7" t="s">
        <v>10</v>
      </c>
      <c r="D19" s="12">
        <f t="shared" ref="D19:O19" si="2">SUM(D5:D18)</f>
        <v>106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0</v>
      </c>
      <c r="O19" s="1">
        <f t="shared" si="2"/>
        <v>0</v>
      </c>
      <c r="P19" s="1"/>
      <c r="S19" s="55"/>
      <c r="T19" s="55"/>
      <c r="U19" s="55"/>
      <c r="V19" s="55"/>
      <c r="W19" s="55"/>
      <c r="X19" s="55"/>
      <c r="Y19" s="55"/>
    </row>
    <row r="20" spans="1:25" ht="14.25" customHeight="1" x14ac:dyDescent="0.25">
      <c r="C20" s="1"/>
      <c r="D20" s="1"/>
      <c r="E20" s="6"/>
      <c r="F20" s="6">
        <f>E21-E19</f>
        <v>0</v>
      </c>
      <c r="G20" s="6">
        <f>F21-F19</f>
        <v>0</v>
      </c>
      <c r="H20" s="6">
        <f t="shared" ref="H20:N20" si="3">G21-G19</f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6">
        <f t="shared" si="3"/>
        <v>0</v>
      </c>
      <c r="O20" s="9"/>
      <c r="P20" s="6" t="e">
        <f>O20-SUM(#REF!)</f>
        <v>#REF!</v>
      </c>
      <c r="S20" s="55"/>
      <c r="T20" s="55"/>
      <c r="U20" s="55"/>
      <c r="V20" s="55"/>
      <c r="W20" s="55"/>
      <c r="X20" s="55"/>
      <c r="Y20" s="55"/>
    </row>
    <row r="21" spans="1:25" ht="14.25" customHeight="1" x14ac:dyDescent="0.25">
      <c r="A21" s="1" t="s">
        <v>11</v>
      </c>
      <c r="E21">
        <f>O19</f>
        <v>0</v>
      </c>
      <c r="F21">
        <f>F20</f>
        <v>0</v>
      </c>
      <c r="G21">
        <f t="shared" ref="G21:N21" si="4">G20</f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 s="1"/>
      <c r="P21" s="1"/>
      <c r="Q21" s="1"/>
    </row>
    <row r="22" spans="1:25" ht="14.25" customHeight="1" x14ac:dyDescent="0.25">
      <c r="A22" s="1" t="s">
        <v>12</v>
      </c>
      <c r="D22" s="11">
        <f>E23/N4</f>
        <v>10.6</v>
      </c>
      <c r="E22" s="6">
        <v>160</v>
      </c>
      <c r="F22" s="6">
        <f>E23-$D$22</f>
        <v>95.4</v>
      </c>
      <c r="G22" s="6">
        <f t="shared" ref="G22:N22" si="5">F22-7</f>
        <v>88.4</v>
      </c>
      <c r="H22" s="6">
        <f t="shared" si="5"/>
        <v>81.400000000000006</v>
      </c>
      <c r="I22" s="6">
        <f t="shared" si="5"/>
        <v>74.400000000000006</v>
      </c>
      <c r="J22" s="6">
        <f t="shared" si="5"/>
        <v>67.400000000000006</v>
      </c>
      <c r="K22" s="6">
        <f t="shared" si="5"/>
        <v>60.400000000000006</v>
      </c>
      <c r="L22" s="6">
        <f t="shared" si="5"/>
        <v>53.400000000000006</v>
      </c>
      <c r="M22" s="6">
        <f t="shared" si="5"/>
        <v>46.400000000000006</v>
      </c>
      <c r="N22" s="6">
        <f t="shared" si="5"/>
        <v>39.400000000000006</v>
      </c>
      <c r="O22" s="6" t="e">
        <f>#REF!-7</f>
        <v>#REF!</v>
      </c>
      <c r="P22" s="6" t="e">
        <f>O22-(SUM($D$5:$D$18)/20)</f>
        <v>#REF!</v>
      </c>
    </row>
    <row r="23" spans="1:25" ht="14.25" customHeight="1" x14ac:dyDescent="0.25">
      <c r="A23" s="1" t="s">
        <v>13</v>
      </c>
      <c r="D23" s="7"/>
      <c r="E23">
        <f>D19</f>
        <v>106</v>
      </c>
      <c r="F23" s="10">
        <f t="shared" ref="F23:N23" si="6">E23-$D$22</f>
        <v>95.4</v>
      </c>
      <c r="G23" s="10">
        <f t="shared" si="6"/>
        <v>84.800000000000011</v>
      </c>
      <c r="H23" s="10">
        <f t="shared" si="6"/>
        <v>74.200000000000017</v>
      </c>
      <c r="I23" s="10">
        <f t="shared" si="6"/>
        <v>63.600000000000016</v>
      </c>
      <c r="J23" s="10">
        <f t="shared" si="6"/>
        <v>53.000000000000014</v>
      </c>
      <c r="K23" s="10">
        <f t="shared" si="6"/>
        <v>42.400000000000013</v>
      </c>
      <c r="L23" s="10">
        <f t="shared" si="6"/>
        <v>31.800000000000011</v>
      </c>
      <c r="M23" s="10">
        <f t="shared" si="6"/>
        <v>21.20000000000001</v>
      </c>
      <c r="N23" s="10">
        <f t="shared" si="6"/>
        <v>10.60000000000001</v>
      </c>
      <c r="O23" s="10">
        <f>N23-$D$22</f>
        <v>0</v>
      </c>
      <c r="P23" s="1"/>
    </row>
    <row r="24" spans="1:25" ht="14.25" customHeight="1" x14ac:dyDescent="0.25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 x14ac:dyDescent="0.25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 x14ac:dyDescent="0.25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 x14ac:dyDescent="0.25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 x14ac:dyDescent="0.25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 x14ac:dyDescent="0.25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 x14ac:dyDescent="0.25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 x14ac:dyDescent="0.25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 x14ac:dyDescent="0.25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 x14ac:dyDescent="0.25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 x14ac:dyDescent="0.25"/>
    <row r="35" spans="3:12" ht="14.25" customHeight="1" x14ac:dyDescent="0.25"/>
    <row r="36" spans="3:12" ht="14.25" customHeight="1" x14ac:dyDescent="0.25"/>
    <row r="37" spans="3:12" ht="14.25" customHeight="1" x14ac:dyDescent="0.25"/>
    <row r="38" spans="3:12" ht="14.25" customHeight="1" x14ac:dyDescent="0.25"/>
    <row r="39" spans="3:12" ht="14.25" customHeight="1" x14ac:dyDescent="0.25"/>
    <row r="40" spans="3:12" ht="14.25" customHeight="1" x14ac:dyDescent="0.25"/>
    <row r="41" spans="3:12" ht="14.25" customHeight="1" x14ac:dyDescent="0.25"/>
    <row r="42" spans="3:12" ht="14.25" customHeight="1" x14ac:dyDescent="0.25"/>
    <row r="43" spans="3:12" ht="14.25" customHeight="1" x14ac:dyDescent="0.25"/>
    <row r="44" spans="3:12" ht="14.25" customHeight="1" x14ac:dyDescent="0.25"/>
    <row r="45" spans="3:12" ht="14.25" customHeight="1" x14ac:dyDescent="0.25"/>
    <row r="46" spans="3:12" ht="14.25" customHeight="1" x14ac:dyDescent="0.25"/>
    <row r="47" spans="3:12" ht="14.25" customHeight="1" x14ac:dyDescent="0.25"/>
    <row r="48" spans="3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mergeCells count="8">
    <mergeCell ref="S19:Y20"/>
    <mergeCell ref="A1:O2"/>
    <mergeCell ref="A3:A4"/>
    <mergeCell ref="B3:B4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FB03-AA1F-4526-A99E-40EE9DEF951E}">
  <dimension ref="A1:Y994"/>
  <sheetViews>
    <sheetView zoomScale="130" zoomScaleNormal="130" workbookViewId="0">
      <selection activeCell="F26" sqref="F26"/>
    </sheetView>
  </sheetViews>
  <sheetFormatPr baseColWidth="10" defaultColWidth="14.42578125" defaultRowHeight="15" customHeight="1" x14ac:dyDescent="0.25"/>
  <cols>
    <col min="3" max="3" width="9.28515625" bestFit="1" customWidth="1"/>
    <col min="4" max="4" width="10.140625" bestFit="1" customWidth="1"/>
    <col min="5" max="5" width="4.28515625" bestFit="1" customWidth="1"/>
    <col min="6" max="7" width="6.5703125" bestFit="1" customWidth="1"/>
    <col min="8" max="14" width="4" bestFit="1" customWidth="1"/>
    <col min="15" max="15" width="5.28515625" bestFit="1" customWidth="1"/>
    <col min="16" max="22" width="10.7109375" customWidth="1"/>
  </cols>
  <sheetData>
    <row r="1" spans="1:16" ht="21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1"/>
    </row>
    <row r="2" spans="1:16" ht="14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</row>
    <row r="3" spans="1:16" ht="14.25" customHeight="1" x14ac:dyDescent="0.25">
      <c r="A3" s="71" t="s">
        <v>15</v>
      </c>
      <c r="B3" s="71" t="s">
        <v>16</v>
      </c>
      <c r="C3" s="71" t="s">
        <v>1</v>
      </c>
      <c r="D3" s="43" t="s">
        <v>2</v>
      </c>
      <c r="E3" s="68" t="s">
        <v>3</v>
      </c>
      <c r="F3" s="69"/>
      <c r="G3" s="69"/>
      <c r="H3" s="69"/>
      <c r="I3" s="69"/>
      <c r="J3" s="69"/>
      <c r="K3" s="69"/>
      <c r="L3" s="69"/>
      <c r="M3" s="69"/>
      <c r="N3" s="69"/>
      <c r="O3" s="41" t="s">
        <v>4</v>
      </c>
    </row>
    <row r="4" spans="1:16" ht="14.25" customHeight="1" x14ac:dyDescent="0.25">
      <c r="A4" s="72"/>
      <c r="B4" s="72"/>
      <c r="C4" s="72"/>
      <c r="D4" s="44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48"/>
    </row>
    <row r="5" spans="1:16" ht="14.25" customHeight="1" x14ac:dyDescent="0.25">
      <c r="A5" s="15" t="s">
        <v>52</v>
      </c>
      <c r="B5" s="15" t="s">
        <v>18</v>
      </c>
      <c r="C5" s="21" t="str">
        <f>_xlfn.CONCAT(A5,"-",B5)</f>
        <v>HU5.1-T1</v>
      </c>
      <c r="D5" s="5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7">
        <f t="shared" ref="O5:O18" si="0">SUM(E5:N5)</f>
        <v>0</v>
      </c>
    </row>
    <row r="6" spans="1:16" ht="14.25" customHeight="1" x14ac:dyDescent="0.25">
      <c r="A6" s="15" t="s">
        <v>52</v>
      </c>
      <c r="B6" s="15" t="s">
        <v>19</v>
      </c>
      <c r="C6" s="21" t="str">
        <f t="shared" ref="C6:C18" si="1">_xlfn.CONCAT(A6,"-",B6)</f>
        <v>HU5.1-T2</v>
      </c>
      <c r="D6" s="5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7">
        <f t="shared" si="0"/>
        <v>0</v>
      </c>
    </row>
    <row r="7" spans="1:16" ht="14.25" customHeight="1" x14ac:dyDescent="0.25">
      <c r="A7" s="15" t="s">
        <v>52</v>
      </c>
      <c r="B7" s="15" t="s">
        <v>35</v>
      </c>
      <c r="C7" s="21" t="str">
        <f t="shared" si="1"/>
        <v>HU5.1-T3</v>
      </c>
      <c r="D7" s="5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7">
        <f t="shared" si="0"/>
        <v>0</v>
      </c>
    </row>
    <row r="8" spans="1:16" ht="14.25" customHeight="1" x14ac:dyDescent="0.25">
      <c r="A8" s="15" t="s">
        <v>52</v>
      </c>
      <c r="B8" s="15" t="s">
        <v>43</v>
      </c>
      <c r="C8" s="21" t="str">
        <f t="shared" si="1"/>
        <v>HU5.1-T4</v>
      </c>
      <c r="D8" s="5">
        <v>8</v>
      </c>
      <c r="E8" s="3"/>
      <c r="F8" s="3"/>
      <c r="G8" s="3"/>
      <c r="H8" s="3"/>
      <c r="I8" s="3"/>
      <c r="J8" s="3"/>
      <c r="K8" s="3"/>
      <c r="L8" s="3"/>
      <c r="M8" s="3"/>
      <c r="N8" s="3"/>
      <c r="O8" s="37">
        <f t="shared" si="0"/>
        <v>0</v>
      </c>
    </row>
    <row r="9" spans="1:16" ht="14.25" customHeight="1" x14ac:dyDescent="0.25">
      <c r="A9" s="15" t="s">
        <v>52</v>
      </c>
      <c r="B9" s="15" t="s">
        <v>23</v>
      </c>
      <c r="C9" s="21" t="str">
        <f t="shared" si="1"/>
        <v>HU5.1-T5</v>
      </c>
      <c r="D9" s="5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7">
        <f t="shared" si="0"/>
        <v>0</v>
      </c>
    </row>
    <row r="10" spans="1:16" ht="14.25" customHeight="1" x14ac:dyDescent="0.25">
      <c r="A10" s="15" t="s">
        <v>53</v>
      </c>
      <c r="B10" s="19" t="s">
        <v>18</v>
      </c>
      <c r="C10" s="21" t="str">
        <f t="shared" si="1"/>
        <v>HU5.2-T1</v>
      </c>
      <c r="D10" s="5"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7">
        <f t="shared" si="0"/>
        <v>0</v>
      </c>
    </row>
    <row r="11" spans="1:16" ht="14.25" customHeight="1" x14ac:dyDescent="0.25">
      <c r="A11" s="15" t="s">
        <v>53</v>
      </c>
      <c r="B11" s="19" t="s">
        <v>19</v>
      </c>
      <c r="C11" s="21" t="str">
        <f t="shared" si="1"/>
        <v>HU5.2-T2</v>
      </c>
      <c r="D11" s="5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7">
        <f t="shared" si="0"/>
        <v>0</v>
      </c>
    </row>
    <row r="12" spans="1:16" ht="14.25" customHeight="1" x14ac:dyDescent="0.25">
      <c r="A12" s="15" t="s">
        <v>53</v>
      </c>
      <c r="B12" s="19" t="s">
        <v>35</v>
      </c>
      <c r="C12" s="21" t="str">
        <f t="shared" si="1"/>
        <v>HU5.2-T3</v>
      </c>
      <c r="D12" s="5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7">
        <f t="shared" si="0"/>
        <v>0</v>
      </c>
    </row>
    <row r="13" spans="1:16" ht="14.25" customHeight="1" x14ac:dyDescent="0.25">
      <c r="A13" s="15" t="s">
        <v>53</v>
      </c>
      <c r="B13" s="19" t="s">
        <v>43</v>
      </c>
      <c r="C13" s="21" t="str">
        <f t="shared" si="1"/>
        <v>HU5.2-T4</v>
      </c>
      <c r="D13" s="5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7">
        <f t="shared" si="0"/>
        <v>0</v>
      </c>
    </row>
    <row r="14" spans="1:16" ht="14.25" customHeight="1" x14ac:dyDescent="0.25">
      <c r="A14" s="15" t="s">
        <v>54</v>
      </c>
      <c r="B14" s="19" t="s">
        <v>18</v>
      </c>
      <c r="C14" s="21" t="str">
        <f t="shared" si="1"/>
        <v>HU5.3-T1</v>
      </c>
      <c r="D14" s="5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7">
        <f t="shared" si="0"/>
        <v>0</v>
      </c>
    </row>
    <row r="15" spans="1:16" ht="14.25" customHeight="1" x14ac:dyDescent="0.25">
      <c r="A15" s="15" t="s">
        <v>54</v>
      </c>
      <c r="B15" s="19" t="s">
        <v>19</v>
      </c>
      <c r="C15" s="21" t="str">
        <f t="shared" si="1"/>
        <v>HU5.3-T2</v>
      </c>
      <c r="D15" s="5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7">
        <f t="shared" si="0"/>
        <v>0</v>
      </c>
    </row>
    <row r="16" spans="1:16" ht="14.25" customHeight="1" x14ac:dyDescent="0.25">
      <c r="A16" s="15" t="s">
        <v>54</v>
      </c>
      <c r="B16" s="19" t="s">
        <v>35</v>
      </c>
      <c r="C16" s="21" t="str">
        <f t="shared" si="1"/>
        <v>HU5.3-T3</v>
      </c>
      <c r="D16" s="5">
        <v>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7">
        <f t="shared" si="0"/>
        <v>0</v>
      </c>
    </row>
    <row r="17" spans="1:25" ht="14.25" customHeight="1" x14ac:dyDescent="0.25">
      <c r="A17" s="15" t="s">
        <v>55</v>
      </c>
      <c r="B17" s="19" t="s">
        <v>18</v>
      </c>
      <c r="C17" s="21" t="str">
        <f t="shared" si="1"/>
        <v>HU5.4-T1</v>
      </c>
      <c r="D17" s="5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7">
        <f t="shared" si="0"/>
        <v>0</v>
      </c>
    </row>
    <row r="18" spans="1:25" ht="14.25" customHeight="1" x14ac:dyDescent="0.25">
      <c r="A18" s="15" t="s">
        <v>56</v>
      </c>
      <c r="B18" s="19" t="s">
        <v>18</v>
      </c>
      <c r="C18" s="21" t="str">
        <f t="shared" si="1"/>
        <v>HU5.5-T1</v>
      </c>
      <c r="D18" s="5">
        <v>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7">
        <f t="shared" si="0"/>
        <v>0</v>
      </c>
    </row>
    <row r="19" spans="1:25" ht="14.25" customHeight="1" x14ac:dyDescent="0.25">
      <c r="C19" s="7" t="s">
        <v>10</v>
      </c>
      <c r="D19" s="12">
        <f t="shared" ref="D19:O19" si="2">SUM(D5:D18)</f>
        <v>112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0</v>
      </c>
      <c r="N19" s="1">
        <f t="shared" si="2"/>
        <v>0</v>
      </c>
      <c r="O19" s="1">
        <f t="shared" si="2"/>
        <v>0</v>
      </c>
      <c r="P19" s="1"/>
      <c r="S19" s="55"/>
      <c r="T19" s="55"/>
      <c r="U19" s="55"/>
      <c r="V19" s="55"/>
      <c r="W19" s="55"/>
      <c r="X19" s="55"/>
      <c r="Y19" s="55"/>
    </row>
    <row r="20" spans="1:25" ht="14.25" customHeight="1" x14ac:dyDescent="0.25">
      <c r="C20" s="1"/>
      <c r="D20" s="1"/>
      <c r="E20" s="6"/>
      <c r="F20" s="6">
        <f>E21-E19</f>
        <v>0</v>
      </c>
      <c r="G20" s="6">
        <f>F21-F19</f>
        <v>0</v>
      </c>
      <c r="H20" s="6">
        <f t="shared" ref="H20:N20" si="3">G21-G19</f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6">
        <f t="shared" si="3"/>
        <v>0</v>
      </c>
      <c r="O20" s="9"/>
      <c r="P20" s="6" t="e">
        <f>O20-SUM(#REF!)</f>
        <v>#REF!</v>
      </c>
      <c r="S20" s="55"/>
      <c r="T20" s="55"/>
      <c r="U20" s="55"/>
      <c r="V20" s="55"/>
      <c r="W20" s="55"/>
      <c r="X20" s="55"/>
      <c r="Y20" s="55"/>
    </row>
    <row r="21" spans="1:25" ht="14.25" customHeight="1" x14ac:dyDescent="0.25">
      <c r="A21" s="1" t="s">
        <v>11</v>
      </c>
      <c r="E21">
        <f>O19</f>
        <v>0</v>
      </c>
      <c r="F21">
        <f>F20</f>
        <v>0</v>
      </c>
      <c r="G21">
        <f t="shared" ref="G21:N21" si="4">G20</f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 s="1"/>
      <c r="P21" s="1"/>
      <c r="Q21" s="1"/>
    </row>
    <row r="22" spans="1:25" ht="14.25" customHeight="1" x14ac:dyDescent="0.25">
      <c r="A22" s="1" t="s">
        <v>12</v>
      </c>
      <c r="D22" s="11">
        <f>E23/N4</f>
        <v>11.2</v>
      </c>
      <c r="E22" s="6">
        <v>160</v>
      </c>
      <c r="F22" s="6">
        <f>E23-$D$22</f>
        <v>100.8</v>
      </c>
      <c r="G22" s="6">
        <f t="shared" ref="G22:N22" si="5">F22-7</f>
        <v>93.8</v>
      </c>
      <c r="H22" s="6">
        <f t="shared" si="5"/>
        <v>86.8</v>
      </c>
      <c r="I22" s="6">
        <f t="shared" si="5"/>
        <v>79.8</v>
      </c>
      <c r="J22" s="6">
        <f t="shared" si="5"/>
        <v>72.8</v>
      </c>
      <c r="K22" s="6">
        <f t="shared" si="5"/>
        <v>65.8</v>
      </c>
      <c r="L22" s="6">
        <f t="shared" si="5"/>
        <v>58.8</v>
      </c>
      <c r="M22" s="6">
        <f t="shared" si="5"/>
        <v>51.8</v>
      </c>
      <c r="N22" s="6">
        <f t="shared" si="5"/>
        <v>44.8</v>
      </c>
      <c r="O22" s="6" t="e">
        <f>#REF!-7</f>
        <v>#REF!</v>
      </c>
      <c r="P22" s="6" t="e">
        <f>O22-(SUM($D$5:$D$18)/20)</f>
        <v>#REF!</v>
      </c>
    </row>
    <row r="23" spans="1:25" ht="14.25" customHeight="1" x14ac:dyDescent="0.25">
      <c r="A23" s="1" t="s">
        <v>13</v>
      </c>
      <c r="D23" s="7"/>
      <c r="E23">
        <f>D19</f>
        <v>112</v>
      </c>
      <c r="F23" s="10">
        <f t="shared" ref="F23:N23" si="6">E23-$D$22</f>
        <v>100.8</v>
      </c>
      <c r="G23" s="10">
        <f t="shared" si="6"/>
        <v>89.6</v>
      </c>
      <c r="H23" s="10">
        <f t="shared" si="6"/>
        <v>78.399999999999991</v>
      </c>
      <c r="I23" s="10">
        <f t="shared" si="6"/>
        <v>67.199999999999989</v>
      </c>
      <c r="J23" s="10">
        <f t="shared" si="6"/>
        <v>55.999999999999986</v>
      </c>
      <c r="K23" s="10">
        <f t="shared" si="6"/>
        <v>44.799999999999983</v>
      </c>
      <c r="L23" s="10">
        <f t="shared" si="6"/>
        <v>33.59999999999998</v>
      </c>
      <c r="M23" s="10">
        <f t="shared" si="6"/>
        <v>22.399999999999981</v>
      </c>
      <c r="N23" s="10">
        <f t="shared" si="6"/>
        <v>11.199999999999982</v>
      </c>
      <c r="O23" s="10">
        <f>N23-$D$22</f>
        <v>-1.7763568394002505E-14</v>
      </c>
      <c r="P23" s="1"/>
    </row>
    <row r="24" spans="1:25" ht="14.25" customHeight="1" x14ac:dyDescent="0.25"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" ht="14.25" customHeight="1" x14ac:dyDescent="0.25">
      <c r="C25" s="1"/>
      <c r="D25" s="1"/>
      <c r="E25" s="8"/>
      <c r="F25" s="1"/>
      <c r="G25" s="1"/>
      <c r="H25" s="1"/>
      <c r="I25" s="1"/>
      <c r="J25" s="8"/>
      <c r="K25" s="1"/>
      <c r="L25" s="1"/>
      <c r="M25" s="1"/>
      <c r="N25" s="1"/>
      <c r="O25" s="1"/>
      <c r="P25" s="1"/>
    </row>
    <row r="26" spans="1:25" ht="14.25" customHeight="1" x14ac:dyDescent="0.25">
      <c r="C26" s="1"/>
      <c r="D26" s="1"/>
      <c r="E26" s="8"/>
      <c r="F26" s="1"/>
      <c r="G26" s="1"/>
      <c r="H26" s="1"/>
      <c r="I26" s="1"/>
      <c r="J26" s="8"/>
      <c r="K26" s="1"/>
      <c r="L26" s="1"/>
      <c r="M26" s="1"/>
      <c r="N26" s="1"/>
      <c r="O26" s="1"/>
      <c r="P26" s="1"/>
    </row>
    <row r="27" spans="1:25" ht="14.25" customHeight="1" x14ac:dyDescent="0.25">
      <c r="C27" s="1"/>
      <c r="D27" s="1"/>
      <c r="E27" s="8"/>
      <c r="F27" s="1"/>
      <c r="G27" s="1"/>
      <c r="H27" s="1"/>
      <c r="I27" s="1"/>
      <c r="J27" s="8"/>
      <c r="K27" s="1"/>
      <c r="L27" s="1"/>
    </row>
    <row r="28" spans="1:25" ht="14.25" customHeight="1" x14ac:dyDescent="0.25">
      <c r="C28" s="1"/>
      <c r="D28" s="1"/>
      <c r="E28" s="8"/>
      <c r="F28" s="1"/>
      <c r="G28" s="1"/>
      <c r="H28" s="1"/>
      <c r="I28" s="1"/>
      <c r="J28" s="8"/>
      <c r="K28" s="1"/>
      <c r="L28" s="1"/>
    </row>
    <row r="29" spans="1:25" ht="14.25" customHeight="1" x14ac:dyDescent="0.25">
      <c r="C29" s="1"/>
      <c r="D29" s="1"/>
      <c r="E29" s="8"/>
      <c r="F29" s="1"/>
      <c r="G29" s="1"/>
      <c r="H29" s="1"/>
      <c r="I29" s="1"/>
      <c r="J29" s="8"/>
      <c r="K29" s="1"/>
      <c r="L29" s="1"/>
    </row>
    <row r="30" spans="1:25" ht="14.25" customHeight="1" x14ac:dyDescent="0.25">
      <c r="C30" s="1"/>
      <c r="D30" s="1"/>
      <c r="E30" s="8"/>
      <c r="F30" s="1"/>
      <c r="G30" s="1"/>
      <c r="H30" s="1"/>
      <c r="I30" s="1"/>
      <c r="J30" s="8"/>
      <c r="K30" s="1"/>
      <c r="L30" s="1"/>
    </row>
    <row r="31" spans="1:25" ht="14.25" customHeight="1" x14ac:dyDescent="0.25">
      <c r="C31" s="1"/>
      <c r="D31" s="1"/>
      <c r="E31" s="8"/>
      <c r="F31" s="1"/>
      <c r="G31" s="1"/>
      <c r="H31" s="1"/>
      <c r="I31" s="1"/>
      <c r="J31" s="1"/>
      <c r="K31" s="1"/>
      <c r="L31" s="1"/>
    </row>
    <row r="32" spans="1:25" ht="14.25" customHeight="1" x14ac:dyDescent="0.25">
      <c r="C32" s="1"/>
      <c r="D32" s="1"/>
      <c r="E32" s="8"/>
      <c r="F32" s="1"/>
      <c r="G32" s="1"/>
      <c r="H32" s="1"/>
      <c r="I32" s="1"/>
      <c r="J32" s="1"/>
      <c r="K32" s="1"/>
      <c r="L32" s="1"/>
    </row>
    <row r="33" spans="3:12" ht="14.25" customHeight="1" x14ac:dyDescent="0.25">
      <c r="C33" s="1"/>
      <c r="D33" s="1"/>
      <c r="E33" s="8"/>
      <c r="F33" s="1"/>
      <c r="G33" s="1"/>
      <c r="H33" s="1"/>
      <c r="I33" s="1"/>
      <c r="J33" s="1"/>
      <c r="K33" s="1"/>
      <c r="L33" s="1"/>
    </row>
    <row r="34" spans="3:12" ht="14.25" customHeight="1" x14ac:dyDescent="0.25"/>
    <row r="35" spans="3:12" ht="14.25" customHeight="1" x14ac:dyDescent="0.25"/>
    <row r="36" spans="3:12" ht="14.25" customHeight="1" x14ac:dyDescent="0.25"/>
    <row r="37" spans="3:12" ht="14.25" customHeight="1" x14ac:dyDescent="0.25"/>
    <row r="38" spans="3:12" ht="14.25" customHeight="1" x14ac:dyDescent="0.25"/>
    <row r="39" spans="3:12" ht="14.25" customHeight="1" x14ac:dyDescent="0.25"/>
    <row r="40" spans="3:12" ht="14.25" customHeight="1" x14ac:dyDescent="0.25"/>
    <row r="41" spans="3:12" ht="14.25" customHeight="1" x14ac:dyDescent="0.25"/>
    <row r="42" spans="3:12" ht="14.25" customHeight="1" x14ac:dyDescent="0.25"/>
    <row r="43" spans="3:12" ht="14.25" customHeight="1" x14ac:dyDescent="0.25"/>
    <row r="44" spans="3:12" ht="14.25" customHeight="1" x14ac:dyDescent="0.25"/>
    <row r="45" spans="3:12" ht="14.25" customHeight="1" x14ac:dyDescent="0.25"/>
    <row r="46" spans="3:12" ht="14.25" customHeight="1" x14ac:dyDescent="0.25"/>
    <row r="47" spans="3:12" ht="14.25" customHeight="1" x14ac:dyDescent="0.25"/>
    <row r="48" spans="3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mergeCells count="8">
    <mergeCell ref="S19:Y20"/>
    <mergeCell ref="A1:O2"/>
    <mergeCell ref="A3:A4"/>
    <mergeCell ref="B3:B4"/>
    <mergeCell ref="C3:C4"/>
    <mergeCell ref="D3:D4"/>
    <mergeCell ref="E3:N3"/>
    <mergeCell ref="O3:O4"/>
  </mergeCells>
  <phoneticPr fontId="13" type="noConversion"/>
  <pageMargins left="0.7" right="0.7" top="0.75" bottom="0.75" header="0" footer="0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1e2760-064e-45d2-82a6-70030a98df48" xsi:nil="true"/>
    <lcf76f155ced4ddcb4097134ff3c332f xmlns="ba5e979a-4e3d-48ed-bf8c-f8f95051aa4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A18BE3F866ED40AD539DCA09134277" ma:contentTypeVersion="11" ma:contentTypeDescription="Crear nuevo documento." ma:contentTypeScope="" ma:versionID="964b912bd821864255163788d84d1d0c">
  <xsd:schema xmlns:xsd="http://www.w3.org/2001/XMLSchema" xmlns:xs="http://www.w3.org/2001/XMLSchema" xmlns:p="http://schemas.microsoft.com/office/2006/metadata/properties" xmlns:ns2="ba5e979a-4e3d-48ed-bf8c-f8f95051aa41" xmlns:ns3="6f1e2760-064e-45d2-82a6-70030a98df48" targetNamespace="http://schemas.microsoft.com/office/2006/metadata/properties" ma:root="true" ma:fieldsID="2ca4cf17f832ccc852690315710f0971" ns2:_="" ns3:_="">
    <xsd:import namespace="ba5e979a-4e3d-48ed-bf8c-f8f95051aa41"/>
    <xsd:import namespace="6f1e2760-064e-45d2-82a6-70030a98df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e979a-4e3d-48ed-bf8c-f8f95051a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e2760-064e-45d2-82a6-70030a98df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8f52472-03e6-4784-80d4-05980b5a8ebc}" ma:internalName="TaxCatchAll" ma:showField="CatchAllData" ma:web="6f1e2760-064e-45d2-82a6-70030a98df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F1205-4135-4C68-AD9F-6FBC05E77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7D84A-144E-4140-ADCC-59F6C15CF710}">
  <ds:schemaRefs>
    <ds:schemaRef ds:uri="http://schemas.microsoft.com/office/2006/metadata/properties"/>
    <ds:schemaRef ds:uri="http://schemas.microsoft.com/office/infopath/2007/PartnerControls"/>
    <ds:schemaRef ds:uri="6f1e2760-064e-45d2-82a6-70030a98df48"/>
    <ds:schemaRef ds:uri="ba5e979a-4e3d-48ed-bf8c-f8f95051aa41"/>
  </ds:schemaRefs>
</ds:datastoreItem>
</file>

<file path=customXml/itemProps3.xml><?xml version="1.0" encoding="utf-8"?>
<ds:datastoreItem xmlns:ds="http://schemas.openxmlformats.org/officeDocument/2006/customXml" ds:itemID="{12470A9D-8C02-4A8A-9674-3EDA206F9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e979a-4e3d-48ed-bf8c-f8f95051aa41"/>
    <ds:schemaRef ds:uri="6f1e2760-064e-45d2-82a6-70030a98df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0</vt:lpstr>
      <vt:lpstr>Sprint 1</vt:lpstr>
      <vt:lpstr>Sprint 2</vt:lpstr>
      <vt:lpstr>Sprint 3,</vt:lpstr>
      <vt:lpstr>Sprint 4</vt:lpstr>
      <vt:lpstr>Sprint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Rodrigo Galaz Silva</dc:creator>
  <cp:keywords/>
  <dc:description/>
  <cp:lastModifiedBy>Héctor Jaramillo Jaramillo</cp:lastModifiedBy>
  <cp:revision/>
  <dcterms:created xsi:type="dcterms:W3CDTF">2018-02-12T12:05:26Z</dcterms:created>
  <dcterms:modified xsi:type="dcterms:W3CDTF">2024-11-14T14:03:45Z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0x010100E7A18BE3F866ED40AD539DCA09134277</vt:lpwstr>
  </property>
</Properties>
</file>