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SIE FILE\"/>
    </mc:Choice>
  </mc:AlternateContent>
  <xr:revisionPtr revIDLastSave="0" documentId="13_ncr:1_{77D191E5-9218-42C3-AE86-67795767BAB1}" xr6:coauthVersionLast="45" xr6:coauthVersionMax="45" xr10:uidLastSave="{00000000-0000-0000-0000-000000000000}"/>
  <bookViews>
    <workbookView xWindow="13530" yWindow="0" windowWidth="15105" windowHeight="15600" tabRatio="607" xr2:uid="{CDDD31AB-E78F-49F5-AD08-255E9364BA58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9" i="1" l="1"/>
  <c r="D90" i="1" l="1"/>
  <c r="D91" i="1" s="1"/>
  <c r="F89" i="1" s="1"/>
  <c r="F91" i="1" s="1"/>
  <c r="D89" i="1" l="1"/>
  <c r="B91" i="1"/>
  <c r="B89" i="1"/>
  <c r="F86" i="1" l="1"/>
  <c r="D86" i="1" l="1"/>
  <c r="B86" i="1" l="1"/>
  <c r="H82" i="1" l="1"/>
  <c r="F82" i="1" l="1"/>
  <c r="D82" i="1" l="1"/>
  <c r="B82" i="1" l="1"/>
  <c r="H78" i="1" l="1"/>
  <c r="F78" i="1" l="1"/>
  <c r="D78" i="1" l="1"/>
  <c r="B78" i="1" l="1"/>
  <c r="H74" i="1"/>
  <c r="F74" i="1"/>
  <c r="D74" i="1" l="1"/>
  <c r="B74" i="1"/>
  <c r="H70" i="1" l="1"/>
  <c r="F70" i="1" l="1"/>
  <c r="D70" i="1"/>
  <c r="B70" i="1" l="1"/>
  <c r="F66" i="1" l="1"/>
  <c r="D66" i="1" l="1"/>
  <c r="B66" i="1"/>
  <c r="H62" i="1" l="1"/>
  <c r="F62" i="1"/>
  <c r="D62" i="1" l="1"/>
  <c r="B62" i="1" l="1"/>
  <c r="F56" i="1"/>
  <c r="H56" i="1" l="1"/>
  <c r="D56" i="1" l="1"/>
  <c r="H52" i="1" l="1"/>
  <c r="F52" i="1" l="1"/>
  <c r="D52" i="1" l="1"/>
  <c r="B52" i="1" l="1"/>
  <c r="H47" i="1"/>
  <c r="D47" i="1" l="1"/>
  <c r="B47" i="1"/>
  <c r="D43" i="1" l="1"/>
  <c r="H43" i="1"/>
  <c r="I44" i="1" l="1"/>
  <c r="B42" i="1" l="1"/>
  <c r="B43" i="1"/>
  <c r="B44" i="1" l="1"/>
  <c r="D42" i="1" s="1"/>
  <c r="D44" i="1" s="1"/>
  <c r="F42" i="1" s="1"/>
  <c r="F44" i="1" s="1"/>
  <c r="H42" i="1" s="1"/>
  <c r="H44" i="1" s="1"/>
  <c r="B46" i="1" s="1"/>
  <c r="B48" i="1" s="1"/>
  <c r="D46" i="1" s="1"/>
  <c r="D48" i="1" s="1"/>
  <c r="F46" i="1" s="1"/>
  <c r="F48" i="1" s="1"/>
  <c r="H46" i="1" s="1"/>
  <c r="H48" i="1" s="1"/>
  <c r="B51" i="1" s="1"/>
  <c r="B53" i="1" s="1"/>
  <c r="D51" i="1" s="1"/>
  <c r="D53" i="1" s="1"/>
  <c r="H39" i="1"/>
  <c r="H40" i="1" s="1"/>
  <c r="F51" i="1" l="1"/>
  <c r="F53" i="1" s="1"/>
  <c r="H51" i="1" s="1"/>
  <c r="H53" i="1" s="1"/>
  <c r="B55" i="1" s="1"/>
  <c r="F39" i="1"/>
  <c r="B39" i="1" l="1"/>
  <c r="H35" i="1" l="1"/>
  <c r="F35" i="1" l="1"/>
  <c r="D35" i="1" l="1"/>
  <c r="B35" i="1" l="1"/>
  <c r="F31" i="1" l="1"/>
  <c r="D31" i="1" l="1"/>
  <c r="B31" i="1" l="1"/>
  <c r="F27" i="1" l="1"/>
  <c r="D27" i="1" l="1"/>
  <c r="B27" i="1"/>
  <c r="H23" i="1" l="1"/>
  <c r="F23" i="1"/>
  <c r="D23" i="1" l="1"/>
  <c r="D24" i="1" s="1"/>
  <c r="F22" i="1" s="1"/>
  <c r="F24" i="1" s="1"/>
  <c r="H22" i="1" s="1"/>
  <c r="H24" i="1" s="1"/>
  <c r="B26" i="1" s="1"/>
  <c r="B28" i="1" s="1"/>
  <c r="D26" i="1" s="1"/>
  <c r="D28" i="1" s="1"/>
  <c r="F26" i="1" s="1"/>
  <c r="F28" i="1" s="1"/>
  <c r="H26" i="1" s="1"/>
  <c r="H28" i="1" s="1"/>
  <c r="B30" i="1" l="1"/>
  <c r="B32" i="1" s="1"/>
  <c r="D30" i="1" s="1"/>
  <c r="B23" i="1"/>
  <c r="D32" i="1" l="1"/>
  <c r="F30" i="1" s="1"/>
  <c r="F32" i="1" s="1"/>
  <c r="H30" i="1" s="1"/>
  <c r="H32" i="1" s="1"/>
  <c r="B34" i="1" s="1"/>
  <c r="B36" i="1" s="1"/>
  <c r="D34" i="1" s="1"/>
  <c r="D36" i="1" s="1"/>
  <c r="F34" i="1" s="1"/>
  <c r="F36" i="1" s="1"/>
  <c r="H34" i="1" s="1"/>
  <c r="H36" i="1" s="1"/>
  <c r="B38" i="1" s="1"/>
  <c r="B40" i="1" s="1"/>
  <c r="D38" i="1" s="1"/>
  <c r="D40" i="1" s="1"/>
  <c r="F38" i="1" s="1"/>
  <c r="F40" i="1" s="1"/>
  <c r="F10" i="1"/>
  <c r="H19" i="1" l="1"/>
  <c r="F19" i="1" l="1"/>
  <c r="D19" i="1" l="1"/>
  <c r="B19" i="1" l="1"/>
  <c r="B18" i="1"/>
  <c r="B20" i="1" l="1"/>
  <c r="D18" i="1" s="1"/>
  <c r="D20" i="1" s="1"/>
  <c r="F18" i="1" s="1"/>
  <c r="F20" i="1" s="1"/>
  <c r="H18" i="1" s="1"/>
  <c r="H20" i="1" s="1"/>
  <c r="B22" i="1" s="1"/>
  <c r="B24" i="1" s="1"/>
  <c r="F15" i="1"/>
  <c r="B14" i="1" l="1"/>
  <c r="B16" i="1" s="1"/>
  <c r="D14" i="1" s="1"/>
  <c r="D15" i="1"/>
  <c r="D16" i="1" l="1"/>
  <c r="F14" i="1" s="1"/>
  <c r="F16" i="1" s="1"/>
  <c r="H14" i="1" s="1"/>
  <c r="D10" i="1"/>
  <c r="H6" i="1" l="1"/>
  <c r="B10" i="1" l="1"/>
  <c r="D6" i="1"/>
  <c r="H2" i="1" l="1"/>
  <c r="B56" i="1"/>
  <c r="B57" i="1" s="1"/>
  <c r="D55" i="1" s="1"/>
  <c r="D57" i="1" s="1"/>
  <c r="F55" i="1" s="1"/>
  <c r="F57" i="1" s="1"/>
  <c r="H55" i="1" s="1"/>
  <c r="H57" i="1" s="1"/>
  <c r="B61" i="1" s="1"/>
  <c r="B63" i="1" s="1"/>
  <c r="D61" i="1" s="1"/>
  <c r="D63" i="1" s="1"/>
  <c r="F61" i="1" s="1"/>
  <c r="F63" i="1" s="1"/>
  <c r="H61" i="1" s="1"/>
  <c r="H63" i="1" s="1"/>
  <c r="B65" i="1" s="1"/>
  <c r="B67" i="1" s="1"/>
  <c r="D65" i="1" s="1"/>
  <c r="D67" i="1" s="1"/>
  <c r="F65" i="1" l="1"/>
  <c r="F67" i="1" s="1"/>
  <c r="H65" i="1" s="1"/>
  <c r="H67" i="1" s="1"/>
  <c r="B69" i="1" s="1"/>
  <c r="B71" i="1" s="1"/>
  <c r="D69" i="1" s="1"/>
  <c r="D71" i="1" l="1"/>
  <c r="F69" i="1" s="1"/>
  <c r="F71" i="1" s="1"/>
  <c r="H69" i="1" s="1"/>
  <c r="H71" i="1" s="1"/>
  <c r="B73" i="1" s="1"/>
  <c r="B75" i="1" s="1"/>
  <c r="D73" i="1" s="1"/>
  <c r="D75" i="1" s="1"/>
  <c r="F73" i="1" s="1"/>
  <c r="F75" i="1" s="1"/>
  <c r="H73" i="1" s="1"/>
  <c r="H75" i="1" s="1"/>
  <c r="B77" i="1" s="1"/>
  <c r="B79" i="1" s="1"/>
  <c r="D77" i="1" s="1"/>
  <c r="D79" i="1" s="1"/>
  <c r="F77" i="1" l="1"/>
  <c r="F79" i="1" s="1"/>
  <c r="H77" i="1" s="1"/>
  <c r="H79" i="1" s="1"/>
  <c r="B81" i="1" s="1"/>
  <c r="B83" i="1" l="1"/>
  <c r="D81" i="1" s="1"/>
  <c r="D83" i="1" s="1"/>
  <c r="F81" i="1" s="1"/>
  <c r="F83" i="1" s="1"/>
  <c r="H81" i="1" s="1"/>
  <c r="H83" i="1" s="1"/>
  <c r="B85" i="1" s="1"/>
  <c r="B87" i="1" s="1"/>
  <c r="D85" i="1" s="1"/>
  <c r="D87" i="1" s="1"/>
  <c r="F85" i="1" s="1"/>
  <c r="F87" i="1" s="1"/>
  <c r="H85" i="1" s="1"/>
</calcChain>
</file>

<file path=xl/sharedStrings.xml><?xml version="1.0" encoding="utf-8"?>
<sst xmlns="http://schemas.openxmlformats.org/spreadsheetml/2006/main" count="295" uniqueCount="33">
  <si>
    <t>Saldo awal</t>
  </si>
  <si>
    <t>Penggunaan</t>
  </si>
  <si>
    <t>sisa</t>
  </si>
  <si>
    <t>02 Februari 21</t>
  </si>
  <si>
    <t>30 Januari 21</t>
  </si>
  <si>
    <t>28 Januari 21</t>
  </si>
  <si>
    <t>04 Februari</t>
  </si>
  <si>
    <t>06 Februari 21</t>
  </si>
  <si>
    <t>09 Februari</t>
  </si>
  <si>
    <t>11 Februari</t>
  </si>
  <si>
    <t>16 Februari</t>
  </si>
  <si>
    <t>20 Februari 21</t>
  </si>
  <si>
    <t xml:space="preserve">23 Februari </t>
  </si>
  <si>
    <t>25 Februari</t>
  </si>
  <si>
    <t>27 Februari</t>
  </si>
  <si>
    <t>02 Maret 21</t>
  </si>
  <si>
    <t>04 Maret 21</t>
  </si>
  <si>
    <t>06 Maret 21</t>
  </si>
  <si>
    <t>09 Maret 21</t>
  </si>
  <si>
    <t>13 Maret 21</t>
  </si>
  <si>
    <t>16 Maret 21</t>
  </si>
  <si>
    <t>18 Maret 21</t>
  </si>
  <si>
    <t>21 Maret 21</t>
  </si>
  <si>
    <t>23 Maret 21</t>
  </si>
  <si>
    <t>25 Maret 21</t>
  </si>
  <si>
    <t>27 Maret 21</t>
  </si>
  <si>
    <t>30 Maret 21</t>
  </si>
  <si>
    <t>HP KE-2     27</t>
  </si>
  <si>
    <t>HP 080621 BELUM</t>
  </si>
  <si>
    <t>HP</t>
  </si>
  <si>
    <t>6/15/2021 HP</t>
  </si>
  <si>
    <t>3 Pengiriman hp biaya gdg halim belum tagih</t>
  </si>
  <si>
    <t>sisa 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</si>
</sst>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164" fontId="0" fillId="0" borderId="0" xfId="1" applyNumberFormat="1" applyFont="1"/>
    <xf numFmtId="0" fontId="2" fillId="0" borderId="1" xfId="0" applyFont="1" applyBorder="1"/>
    <xf numFmtId="0" fontId="0" fillId="0" borderId="2" xfId="0" applyBorder="1"/>
    <xf numFmtId="164" fontId="0" fillId="0" borderId="3" xfId="1" applyNumberFormat="1" applyFont="1" applyBorder="1"/>
    <xf numFmtId="0" fontId="0" fillId="0" borderId="0" xfId="0" applyBorder="1"/>
    <xf numFmtId="164" fontId="0" fillId="0" borderId="4" xfId="0" applyNumberFormat="1" applyBorder="1"/>
    <xf numFmtId="0" fontId="0" fillId="0" borderId="3" xfId="0" applyBorder="1"/>
    <xf numFmtId="164" fontId="0" fillId="0" borderId="4" xfId="1" applyNumberFormat="1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7" xfId="1" applyNumberFormat="1" applyFont="1" applyBorder="1"/>
    <xf numFmtId="164" fontId="0" fillId="0" borderId="2" xfId="1" applyNumberFormat="1" applyFont="1" applyBorder="1"/>
    <xf numFmtId="164" fontId="0" fillId="0" borderId="7" xfId="0" applyNumberFormat="1" applyBorder="1"/>
    <xf numFmtId="164" fontId="0" fillId="0" borderId="2" xfId="0" applyNumberFormat="1" applyBorder="1"/>
    <xf numFmtId="15" fontId="2" fillId="0" borderId="1" xfId="0" applyNumberFormat="1" applyFont="1" applyBorder="1"/>
    <xf numFmtId="43" fontId="0" fillId="0" borderId="0" xfId="0" applyNumberFormat="1"/>
    <xf numFmtId="0" fontId="2" fillId="0" borderId="1" xfId="0" applyNumberFormat="1" applyFont="1" applyBorder="1"/>
    <xf numFmtId="15" fontId="2" fillId="0" borderId="1" xfId="0" applyNumberFormat="1" applyFont="1" applyBorder="1" applyAlignment="1">
      <alignment horizontal="left"/>
    </xf>
    <xf numFmtId="164" fontId="0" fillId="0" borderId="9" xfId="0" applyNumberFormat="1" applyBorder="1"/>
    <xf numFmtId="15" fontId="2" fillId="0" borderId="8" xfId="0" applyNumberFormat="1" applyFont="1" applyBorder="1" applyAlignment="1">
      <alignment horizontal="left"/>
    </xf>
    <xf numFmtId="0" fontId="3" fillId="0" borderId="0" xfId="0" applyFont="1"/>
    <xf numFmtId="0" fontId="0" fillId="0" borderId="9" xfId="0" applyBorder="1"/>
    <xf numFmtId="164" fontId="0" fillId="0" borderId="1" xfId="1" applyNumberFormat="1" applyFont="1" applyBorder="1"/>
    <xf numFmtId="3" fontId="0" fillId="0" borderId="4" xfId="0" applyNumberFormat="1" applyBorder="1"/>
    <xf numFmtId="0" fontId="0" fillId="0" borderId="8" xfId="0" applyBorder="1"/>
    <xf numFmtId="0" fontId="0" fillId="0" borderId="11" xfId="0" applyBorder="1"/>
    <xf numFmtId="0" fontId="0" fillId="0" borderId="10" xfId="0" applyBorder="1"/>
    <xf numFmtId="3" fontId="0" fillId="0" borderId="7" xfId="0" applyNumberFormat="1" applyBorder="1"/>
    <xf numFmtId="164" fontId="4" fillId="0" borderId="9" xfId="0" applyNumberFormat="1" applyFont="1" applyBorder="1"/>
    <xf numFmtId="0" fontId="4" fillId="0" borderId="2" xfId="0" applyFont="1" applyBorder="1"/>
    <xf numFmtId="3" fontId="0" fillId="0" borderId="2" xfId="0" applyNumberFormat="1" applyBorder="1"/>
    <xf numFmtId="15" fontId="2" fillId="2" borderId="8" xfId="0" applyNumberFormat="1" applyFont="1" applyFill="1" applyBorder="1" applyAlignment="1">
      <alignment horizontal="left"/>
    </xf>
    <xf numFmtId="0" fontId="4" fillId="2" borderId="9" xfId="0" applyFont="1" applyFill="1" applyBorder="1"/>
    <xf numFmtId="3" fontId="0" fillId="0" borderId="2" xfId="0" applyNumberFormat="1" applyBorder="1" applyAlignment="1">
      <alignment horizontal="right"/>
    </xf>
    <xf numFmtId="164" fontId="0" fillId="0" borderId="4" xfId="1" applyNumberFormat="1" applyFont="1" applyBorder="1" applyAlignment="1">
      <alignment horizontal="right"/>
    </xf>
    <xf numFmtId="3" fontId="0" fillId="0" borderId="7" xfId="0" applyNumberFormat="1" applyBorder="1" applyAlignment="1">
      <alignment horizontal="right"/>
    </xf>
    <xf numFmtId="0" fontId="0" fillId="0" borderId="12" xfId="0" applyBorder="1"/>
    <xf numFmtId="3" fontId="0" fillId="0" borderId="13" xfId="0" applyNumberFormat="1" applyBorder="1" applyAlignment="1">
      <alignment horizontal="right"/>
    </xf>
    <xf numFmtId="164" fontId="0" fillId="0" borderId="1" xfId="1" applyNumberFormat="1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3" fontId="0" fillId="0" borderId="4" xfId="0" applyNumberFormat="1" applyBorder="1" applyAlignment="1">
      <alignment horizontal="right"/>
    </xf>
    <xf numFmtId="164" fontId="0" fillId="0" borderId="3" xfId="1" applyNumberFormat="1" applyFont="1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NVOICE/KWITANSI%20MARET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INVOICE/KWITANSI%20APRIL%20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INVOICE/KWITANSI%20MEI%2020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INVOICE/KWITANSI%20MEI%202021%20(Recovered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INVOICE/KWITANSI%20JUN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INVOICE/KWITANSI%20juni%202021(AutoRecovered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INVOICE/KWITANSI%20JULI%20202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KWITANSI%20JULI%202021%20WLP%20-%20WH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0321"/>
      <sheetName val="040231"/>
      <sheetName val="060321"/>
      <sheetName val="090321"/>
      <sheetName val="150321"/>
      <sheetName val="130321"/>
      <sheetName val="160321"/>
      <sheetName val="180321"/>
      <sheetName val="210321"/>
      <sheetName val="230321"/>
      <sheetName val="250321"/>
      <sheetName val="270321"/>
      <sheetName val="300321"/>
    </sheetNames>
    <sheetDataSet>
      <sheetData sheetId="0"/>
      <sheetData sheetId="1"/>
      <sheetData sheetId="2">
        <row r="18">
          <cell r="J18">
            <v>35977000</v>
          </cell>
        </row>
      </sheetData>
      <sheetData sheetId="3"/>
      <sheetData sheetId="4"/>
      <sheetData sheetId="5">
        <row r="18">
          <cell r="J18">
            <v>51298600</v>
          </cell>
        </row>
      </sheetData>
      <sheetData sheetId="6">
        <row r="19">
          <cell r="J19">
            <v>49662000</v>
          </cell>
        </row>
      </sheetData>
      <sheetData sheetId="7">
        <row r="18">
          <cell r="J18">
            <v>43676200</v>
          </cell>
        </row>
      </sheetData>
      <sheetData sheetId="8">
        <row r="19">
          <cell r="J19">
            <v>39495600</v>
          </cell>
        </row>
      </sheetData>
      <sheetData sheetId="9">
        <row r="19">
          <cell r="J19">
            <v>57380400</v>
          </cell>
        </row>
      </sheetData>
      <sheetData sheetId="10">
        <row r="18">
          <cell r="J18">
            <v>43119400</v>
          </cell>
        </row>
      </sheetData>
      <sheetData sheetId="11">
        <row r="19">
          <cell r="J19">
            <v>52023600</v>
          </cell>
        </row>
      </sheetData>
      <sheetData sheetId="12">
        <row r="17">
          <cell r="J17">
            <v>58743200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APR21"/>
      <sheetName val="030421"/>
      <sheetName val="060421"/>
      <sheetName val="080421"/>
      <sheetName val="130421"/>
      <sheetName val="150421"/>
      <sheetName val="170421"/>
      <sheetName val="200421"/>
      <sheetName val="220421"/>
      <sheetName val="240421"/>
      <sheetName val="270421"/>
      <sheetName val="290421"/>
      <sheetName val="Sheet2"/>
    </sheetNames>
    <sheetDataSet>
      <sheetData sheetId="0">
        <row r="18">
          <cell r="J18">
            <v>51154600</v>
          </cell>
        </row>
      </sheetData>
      <sheetData sheetId="1">
        <row r="18">
          <cell r="J18">
            <v>37369000</v>
          </cell>
        </row>
      </sheetData>
      <sheetData sheetId="2">
        <row r="19">
          <cell r="J19">
            <v>52820400</v>
          </cell>
        </row>
      </sheetData>
      <sheetData sheetId="3">
        <row r="16">
          <cell r="J16">
            <v>30168600</v>
          </cell>
        </row>
      </sheetData>
      <sheetData sheetId="4">
        <row r="17">
          <cell r="J17">
            <v>40839200</v>
          </cell>
        </row>
      </sheetData>
      <sheetData sheetId="5">
        <row r="17">
          <cell r="J17">
            <v>49805600</v>
          </cell>
        </row>
      </sheetData>
      <sheetData sheetId="6">
        <row r="17">
          <cell r="J17">
            <v>40157600</v>
          </cell>
        </row>
      </sheetData>
      <sheetData sheetId="7"/>
      <sheetData sheetId="8">
        <row r="21">
          <cell r="J21">
            <v>52292800</v>
          </cell>
        </row>
      </sheetData>
      <sheetData sheetId="9">
        <row r="17">
          <cell r="J17">
            <v>43181600</v>
          </cell>
        </row>
      </sheetData>
      <sheetData sheetId="10">
        <row r="20">
          <cell r="J20">
            <v>42630200</v>
          </cell>
        </row>
      </sheetData>
      <sheetData sheetId="11">
        <row r="17">
          <cell r="J17">
            <v>33965600</v>
          </cell>
        </row>
      </sheetData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0521"/>
      <sheetName val="040521"/>
      <sheetName val="060521"/>
      <sheetName val="080521"/>
      <sheetName val="110521"/>
      <sheetName val="hp"/>
      <sheetName val="Sheet3"/>
      <sheetName val="180521"/>
      <sheetName val="200521"/>
      <sheetName val="220521"/>
      <sheetName val="hp22"/>
      <sheetName val="260521"/>
      <sheetName val="280521"/>
      <sheetName val="290521"/>
      <sheetName val="22hp"/>
    </sheetNames>
    <sheetDataSet>
      <sheetData sheetId="0"/>
      <sheetData sheetId="1">
        <row r="18">
          <cell r="J18">
            <v>61714600</v>
          </cell>
        </row>
      </sheetData>
      <sheetData sheetId="2"/>
      <sheetData sheetId="3">
        <row r="18">
          <cell r="J18">
            <v>55282600</v>
          </cell>
        </row>
      </sheetData>
      <sheetData sheetId="4"/>
      <sheetData sheetId="5"/>
      <sheetData sheetId="6"/>
      <sheetData sheetId="7"/>
      <sheetData sheetId="8">
        <row r="21">
          <cell r="I21">
            <v>58609600</v>
          </cell>
        </row>
      </sheetData>
      <sheetData sheetId="9">
        <row r="17">
          <cell r="I17">
            <v>35012000</v>
          </cell>
        </row>
      </sheetData>
      <sheetData sheetId="10"/>
      <sheetData sheetId="11">
        <row r="21">
          <cell r="I21">
            <v>58676800</v>
          </cell>
        </row>
      </sheetData>
      <sheetData sheetId="12">
        <row r="19">
          <cell r="I19">
            <v>58292400</v>
          </cell>
        </row>
      </sheetData>
      <sheetData sheetId="13">
        <row r="19">
          <cell r="I19">
            <v>55153200</v>
          </cell>
        </row>
      </sheetData>
      <sheetData sheetId="14">
        <row r="3">
          <cell r="J3">
            <v>35637800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0521"/>
      <sheetName val="040521"/>
      <sheetName val="060521"/>
      <sheetName val="080521"/>
      <sheetName val="110521"/>
      <sheetName val="Sheet1"/>
      <sheetName val="hp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>
        <row r="14">
          <cell r="I14">
            <v>37617400</v>
          </cell>
          <cell r="J14"/>
        </row>
        <row r="27">
          <cell r="I27">
            <v>4313027.2</v>
          </cell>
          <cell r="J27"/>
        </row>
      </sheetData>
      <sheetData sheetId="7">
        <row r="17">
          <cell r="J17">
            <v>41876000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0621"/>
      <sheetName val="030621"/>
      <sheetName val="040621"/>
      <sheetName val="050621"/>
      <sheetName val="080621"/>
      <sheetName val="090621"/>
      <sheetName val="100621"/>
      <sheetName val="100621HP"/>
      <sheetName val="110621"/>
      <sheetName val="120621"/>
      <sheetName val="150621"/>
      <sheetName val="150621hp"/>
      <sheetName val="160621"/>
      <sheetName val="170621"/>
      <sheetName val="180621"/>
      <sheetName val="190621"/>
      <sheetName val="220621"/>
      <sheetName val="230621"/>
      <sheetName val="HP230621"/>
      <sheetName val="240621"/>
    </sheetNames>
    <sheetDataSet>
      <sheetData sheetId="0"/>
      <sheetData sheetId="1">
        <row r="18">
          <cell r="I18">
            <v>60332200</v>
          </cell>
        </row>
      </sheetData>
      <sheetData sheetId="2">
        <row r="18">
          <cell r="I18">
            <v>61551400</v>
          </cell>
        </row>
      </sheetData>
      <sheetData sheetId="3">
        <row r="18">
          <cell r="I18">
            <v>40210600</v>
          </cell>
        </row>
      </sheetData>
      <sheetData sheetId="4">
        <row r="17">
          <cell r="I17">
            <v>33812000</v>
          </cell>
        </row>
      </sheetData>
      <sheetData sheetId="5">
        <row r="19">
          <cell r="I19">
            <v>61249200</v>
          </cell>
        </row>
      </sheetData>
      <sheetData sheetId="6">
        <row r="17">
          <cell r="I17">
            <v>39005600</v>
          </cell>
        </row>
      </sheetData>
      <sheetData sheetId="7">
        <row r="3">
          <cell r="J3">
            <v>24426800</v>
          </cell>
        </row>
      </sheetData>
      <sheetData sheetId="8">
        <row r="18">
          <cell r="I18">
            <v>32185000</v>
          </cell>
        </row>
      </sheetData>
      <sheetData sheetId="9">
        <row r="16">
          <cell r="I16">
            <v>26376600</v>
          </cell>
        </row>
      </sheetData>
      <sheetData sheetId="10">
        <row r="17">
          <cell r="I17">
            <v>35175200</v>
          </cell>
        </row>
      </sheetData>
      <sheetData sheetId="11">
        <row r="3">
          <cell r="J3">
            <v>30688800</v>
          </cell>
        </row>
      </sheetData>
      <sheetData sheetId="12">
        <row r="19">
          <cell r="I19">
            <v>40436400</v>
          </cell>
        </row>
      </sheetData>
      <sheetData sheetId="13">
        <row r="17">
          <cell r="I17">
            <v>33360800</v>
          </cell>
        </row>
      </sheetData>
      <sheetData sheetId="14">
        <row r="16">
          <cell r="I16">
            <v>16767000</v>
          </cell>
        </row>
      </sheetData>
      <sheetData sheetId="15">
        <row r="19">
          <cell r="I19">
            <v>40513200</v>
          </cell>
        </row>
      </sheetData>
      <sheetData sheetId="16">
        <row r="17">
          <cell r="I17">
            <v>41943200</v>
          </cell>
        </row>
      </sheetData>
      <sheetData sheetId="17">
        <row r="16">
          <cell r="I16">
            <v>23026200</v>
          </cell>
        </row>
      </sheetData>
      <sheetData sheetId="18">
        <row r="3">
          <cell r="J3">
            <v>23315800</v>
          </cell>
        </row>
      </sheetData>
      <sheetData sheetId="19">
        <row r="16">
          <cell r="I16">
            <v>29573400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0621"/>
      <sheetName val="030621"/>
      <sheetName val="040621"/>
      <sheetName val="050621"/>
      <sheetName val="080621"/>
      <sheetName val="090621"/>
      <sheetName val="100621"/>
      <sheetName val="100621HP"/>
      <sheetName val="110621"/>
      <sheetName val="120621"/>
      <sheetName val="150621"/>
      <sheetName val="150621hp"/>
      <sheetName val="160621"/>
      <sheetName val="170621"/>
      <sheetName val="180621"/>
      <sheetName val="190621"/>
      <sheetName val="220621"/>
      <sheetName val="230621"/>
      <sheetName val="HP230621"/>
      <sheetName val="240621"/>
      <sheetName val="250621"/>
      <sheetName val="260621"/>
      <sheetName val="290621"/>
      <sheetName val="3006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7">
          <cell r="I17">
            <v>26055200</v>
          </cell>
        </row>
      </sheetData>
      <sheetData sheetId="21">
        <row r="18">
          <cell r="I18">
            <v>52037800</v>
          </cell>
        </row>
      </sheetData>
      <sheetData sheetId="22">
        <row r="18">
          <cell r="I18">
            <v>38377000</v>
          </cell>
        </row>
      </sheetData>
      <sheetData sheetId="23">
        <row r="16">
          <cell r="I16">
            <v>28181400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0721"/>
      <sheetName val="020721"/>
      <sheetName val="030721"/>
      <sheetName val="060721"/>
      <sheetName val="070721"/>
      <sheetName val="080721"/>
      <sheetName val="Sheet1"/>
      <sheetName val="Sheet2"/>
    </sheetNames>
    <sheetDataSet>
      <sheetData sheetId="0">
        <row r="19">
          <cell r="I19">
            <v>51870000</v>
          </cell>
        </row>
      </sheetData>
      <sheetData sheetId="1">
        <row r="17">
          <cell r="I17">
            <v>23712800</v>
          </cell>
        </row>
      </sheetData>
      <sheetData sheetId="2">
        <row r="17">
          <cell r="I17">
            <v>42461600</v>
          </cell>
        </row>
      </sheetData>
      <sheetData sheetId="3">
        <row r="19">
          <cell r="I19">
            <v>55297200</v>
          </cell>
        </row>
      </sheetData>
      <sheetData sheetId="4">
        <row r="18">
          <cell r="I18">
            <v>37513000</v>
          </cell>
        </row>
      </sheetData>
      <sheetData sheetId="5">
        <row r="16">
          <cell r="I16">
            <v>26194200</v>
          </cell>
        </row>
      </sheetData>
      <sheetData sheetId="6"/>
      <sheetData sheetId="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0721"/>
      <sheetName val="020721"/>
      <sheetName val="030721"/>
      <sheetName val="060721"/>
      <sheetName val="070721"/>
      <sheetName val="080721"/>
      <sheetName val="130712"/>
      <sheetName val="170712"/>
      <sheetName val="220712"/>
      <sheetName val="24-07-1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9">
          <cell r="I19">
            <v>57601200</v>
          </cell>
        </row>
      </sheetData>
      <sheetData sheetId="6">
        <row r="16">
          <cell r="I16">
            <v>28939800</v>
          </cell>
        </row>
      </sheetData>
      <sheetData sheetId="7" refreshError="1"/>
      <sheetData sheetId="8">
        <row r="21">
          <cell r="I21">
            <v>59080000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F1D23-0843-4702-8FE5-862B0CACB8BA}">
  <dimension ref="A1:N245"/>
  <sheetViews>
    <sheetView tabSelected="1" topLeftCell="A70" zoomScaleNormal="100" workbookViewId="0">
      <selection activeCell="F91" sqref="F91"/>
    </sheetView>
  </sheetViews>
  <sheetFormatPr defaultRowHeight="15" x14ac:dyDescent="0.25"/>
  <cols>
    <col min="1" max="2" width="15.28515625" bestFit="1" customWidth="1"/>
    <col min="3" max="3" width="12.140625" bestFit="1" customWidth="1"/>
    <col min="4" max="4" width="15.140625" customWidth="1"/>
    <col min="5" max="5" width="11.85546875" bestFit="1" customWidth="1"/>
    <col min="6" max="6" width="14.28515625" bestFit="1" customWidth="1"/>
    <col min="7" max="7" width="11.85546875" bestFit="1" customWidth="1"/>
    <col min="8" max="8" width="14.28515625" bestFit="1" customWidth="1"/>
    <col min="11" max="11" width="10" bestFit="1" customWidth="1"/>
    <col min="12" max="12" width="14.28515625" bestFit="1" customWidth="1"/>
  </cols>
  <sheetData>
    <row r="1" spans="1:8" x14ac:dyDescent="0.25">
      <c r="A1" s="2" t="s">
        <v>5</v>
      </c>
      <c r="B1" s="3">
        <v>1</v>
      </c>
      <c r="C1" s="2" t="s">
        <v>4</v>
      </c>
      <c r="D1" s="3">
        <v>2</v>
      </c>
      <c r="E1" s="2" t="s">
        <v>3</v>
      </c>
      <c r="F1" s="3"/>
      <c r="G1" s="2" t="s">
        <v>6</v>
      </c>
      <c r="H1" s="3">
        <v>3</v>
      </c>
    </row>
    <row r="2" spans="1:8" x14ac:dyDescent="0.25">
      <c r="A2" s="4" t="s">
        <v>0</v>
      </c>
      <c r="B2" s="8">
        <v>100000000</v>
      </c>
      <c r="C2" s="4" t="s">
        <v>0</v>
      </c>
      <c r="D2" s="8">
        <v>140795600</v>
      </c>
      <c r="E2" s="4" t="s">
        <v>0</v>
      </c>
      <c r="F2" s="8">
        <v>90408600</v>
      </c>
      <c r="G2" s="4" t="s">
        <v>0</v>
      </c>
      <c r="H2" s="6">
        <f>100000000+F4</f>
        <v>136388200</v>
      </c>
    </row>
    <row r="3" spans="1:8" x14ac:dyDescent="0.25">
      <c r="A3" s="7" t="s">
        <v>1</v>
      </c>
      <c r="B3" s="8">
        <v>59204400</v>
      </c>
      <c r="C3" s="7" t="s">
        <v>1</v>
      </c>
      <c r="D3" s="8">
        <v>50387000</v>
      </c>
      <c r="E3" s="7" t="s">
        <v>1</v>
      </c>
      <c r="F3" s="8">
        <v>54020400</v>
      </c>
      <c r="G3" s="7" t="s">
        <v>1</v>
      </c>
      <c r="H3" s="8">
        <v>60197800</v>
      </c>
    </row>
    <row r="4" spans="1:8" ht="15.75" thickBot="1" x14ac:dyDescent="0.3">
      <c r="A4" s="10" t="s">
        <v>2</v>
      </c>
      <c r="B4" s="13">
        <v>40795600</v>
      </c>
      <c r="C4" s="10" t="s">
        <v>2</v>
      </c>
      <c r="D4" s="13">
        <v>90408600</v>
      </c>
      <c r="E4" s="10" t="s">
        <v>2</v>
      </c>
      <c r="F4" s="13">
        <v>36388200</v>
      </c>
      <c r="G4" s="10" t="s">
        <v>2</v>
      </c>
      <c r="H4" s="13">
        <v>76190400</v>
      </c>
    </row>
    <row r="5" spans="1:8" x14ac:dyDescent="0.25">
      <c r="A5" s="2" t="s">
        <v>7</v>
      </c>
      <c r="B5" s="3"/>
      <c r="C5" s="2" t="s">
        <v>8</v>
      </c>
      <c r="D5" s="14">
        <v>4</v>
      </c>
      <c r="E5" s="2" t="s">
        <v>9</v>
      </c>
      <c r="F5" s="16"/>
      <c r="G5" s="2" t="s">
        <v>10</v>
      </c>
      <c r="H5" s="14">
        <v>5</v>
      </c>
    </row>
    <row r="6" spans="1:8" x14ac:dyDescent="0.25">
      <c r="A6" s="4" t="s">
        <v>0</v>
      </c>
      <c r="B6" s="8">
        <v>79190400</v>
      </c>
      <c r="C6" s="4" t="s">
        <v>0</v>
      </c>
      <c r="D6" s="6">
        <f>78000000+B8</f>
        <v>100362400</v>
      </c>
      <c r="E6" s="4" t="s">
        <v>0</v>
      </c>
      <c r="F6" s="6">
        <v>62528000</v>
      </c>
      <c r="G6" s="4" t="s">
        <v>0</v>
      </c>
      <c r="H6" s="6">
        <f>100000000+F8</f>
        <v>100333400</v>
      </c>
    </row>
    <row r="7" spans="1:8" x14ac:dyDescent="0.25">
      <c r="A7" s="7" t="s">
        <v>1</v>
      </c>
      <c r="B7" s="8">
        <v>53828000</v>
      </c>
      <c r="C7" s="7" t="s">
        <v>1</v>
      </c>
      <c r="D7" s="8">
        <v>37834400</v>
      </c>
      <c r="E7" s="7" t="s">
        <v>1</v>
      </c>
      <c r="F7" s="6">
        <v>62194600</v>
      </c>
      <c r="G7" s="7" t="s">
        <v>1</v>
      </c>
      <c r="H7" s="8">
        <v>41578400</v>
      </c>
    </row>
    <row r="8" spans="1:8" ht="15.75" thickBot="1" x14ac:dyDescent="0.3">
      <c r="A8" s="10" t="s">
        <v>2</v>
      </c>
      <c r="B8" s="15">
        <v>22362400</v>
      </c>
      <c r="C8" s="10" t="s">
        <v>2</v>
      </c>
      <c r="D8" s="13">
        <v>62528000</v>
      </c>
      <c r="E8" s="10" t="s">
        <v>2</v>
      </c>
      <c r="F8" s="15">
        <v>333400</v>
      </c>
      <c r="G8" s="10" t="s">
        <v>2</v>
      </c>
      <c r="H8" s="15">
        <v>58755000</v>
      </c>
    </row>
    <row r="9" spans="1:8" x14ac:dyDescent="0.25">
      <c r="A9" s="2" t="s">
        <v>11</v>
      </c>
      <c r="B9" s="16"/>
      <c r="C9" s="2" t="s">
        <v>12</v>
      </c>
      <c r="D9" s="14">
        <v>6</v>
      </c>
      <c r="E9" s="2" t="s">
        <v>13</v>
      </c>
      <c r="F9" s="3"/>
      <c r="G9" s="2" t="s">
        <v>14</v>
      </c>
      <c r="H9" s="16">
        <v>7</v>
      </c>
    </row>
    <row r="10" spans="1:8" x14ac:dyDescent="0.25">
      <c r="A10" s="4" t="s">
        <v>0</v>
      </c>
      <c r="B10" s="6">
        <f>+H8</f>
        <v>58755000</v>
      </c>
      <c r="C10" s="4" t="s">
        <v>0</v>
      </c>
      <c r="D10" s="6">
        <f>80000000+B12</f>
        <v>100191000</v>
      </c>
      <c r="E10" s="4" t="s">
        <v>0</v>
      </c>
      <c r="F10" s="6">
        <f>D12</f>
        <v>61377400</v>
      </c>
      <c r="G10" s="4" t="s">
        <v>0</v>
      </c>
      <c r="H10" s="8">
        <v>71497800</v>
      </c>
    </row>
    <row r="11" spans="1:8" x14ac:dyDescent="0.25">
      <c r="A11" s="7" t="s">
        <v>1</v>
      </c>
      <c r="B11" s="8">
        <v>38564000</v>
      </c>
      <c r="C11" s="7" t="s">
        <v>1</v>
      </c>
      <c r="D11" s="8">
        <v>38813600</v>
      </c>
      <c r="E11" s="7" t="s">
        <v>1</v>
      </c>
      <c r="F11" s="8">
        <v>39879600</v>
      </c>
      <c r="G11" s="7" t="s">
        <v>1</v>
      </c>
      <c r="H11" s="8">
        <v>42034600</v>
      </c>
    </row>
    <row r="12" spans="1:8" ht="15.75" thickBot="1" x14ac:dyDescent="0.3">
      <c r="A12" s="10" t="s">
        <v>2</v>
      </c>
      <c r="B12" s="13">
        <v>20191000</v>
      </c>
      <c r="C12" s="10" t="s">
        <v>2</v>
      </c>
      <c r="D12" s="15">
        <v>61377400</v>
      </c>
      <c r="E12" s="10" t="s">
        <v>2</v>
      </c>
      <c r="F12" s="15">
        <v>21497800</v>
      </c>
      <c r="G12" s="10" t="s">
        <v>2</v>
      </c>
      <c r="H12" s="15">
        <v>29463200</v>
      </c>
    </row>
    <row r="13" spans="1:8" x14ac:dyDescent="0.25">
      <c r="A13" s="2" t="s">
        <v>15</v>
      </c>
      <c r="B13" s="3">
        <v>8</v>
      </c>
      <c r="C13" s="2" t="s">
        <v>16</v>
      </c>
      <c r="D13" s="3"/>
      <c r="E13" s="2" t="s">
        <v>17</v>
      </c>
      <c r="F13" s="3">
        <v>9</v>
      </c>
      <c r="G13" s="2" t="s">
        <v>18</v>
      </c>
      <c r="H13" s="3"/>
    </row>
    <row r="14" spans="1:8" x14ac:dyDescent="0.25">
      <c r="A14" s="4" t="s">
        <v>0</v>
      </c>
      <c r="B14" s="6">
        <f>+H12+71000000</f>
        <v>100463200</v>
      </c>
      <c r="C14" s="4" t="s">
        <v>0</v>
      </c>
      <c r="D14" s="6">
        <f>B16</f>
        <v>76928200</v>
      </c>
      <c r="E14" s="4" t="s">
        <v>0</v>
      </c>
      <c r="F14" s="6">
        <f>D16+90000000</f>
        <v>106936600</v>
      </c>
      <c r="G14" s="4" t="s">
        <v>0</v>
      </c>
      <c r="H14" s="6">
        <f>+F16</f>
        <v>70959600</v>
      </c>
    </row>
    <row r="15" spans="1:8" x14ac:dyDescent="0.25">
      <c r="A15" s="7" t="s">
        <v>1</v>
      </c>
      <c r="B15" s="8">
        <v>23535000</v>
      </c>
      <c r="C15" s="7" t="s">
        <v>1</v>
      </c>
      <c r="D15" s="8">
        <f>6246*9600+30000</f>
        <v>59991600</v>
      </c>
      <c r="E15" s="7" t="s">
        <v>1</v>
      </c>
      <c r="F15" s="8">
        <f>'[1]060321'!$J$18</f>
        <v>35977000</v>
      </c>
      <c r="G15" s="7" t="s">
        <v>1</v>
      </c>
      <c r="H15" s="8">
        <v>37815200</v>
      </c>
    </row>
    <row r="16" spans="1:8" ht="15.75" thickBot="1" x14ac:dyDescent="0.3">
      <c r="A16" s="10" t="s">
        <v>2</v>
      </c>
      <c r="B16" s="15">
        <f>B14-B15</f>
        <v>76928200</v>
      </c>
      <c r="C16" s="10" t="s">
        <v>2</v>
      </c>
      <c r="D16" s="15">
        <f>D14-D15</f>
        <v>16936600</v>
      </c>
      <c r="E16" s="10" t="s">
        <v>2</v>
      </c>
      <c r="F16" s="15">
        <f>+F14-F15</f>
        <v>70959600</v>
      </c>
      <c r="G16" s="10" t="s">
        <v>2</v>
      </c>
      <c r="H16" s="15">
        <v>33144400</v>
      </c>
    </row>
    <row r="17" spans="1:12" x14ac:dyDescent="0.25">
      <c r="A17" s="2" t="s">
        <v>19</v>
      </c>
      <c r="B17" s="3">
        <v>10</v>
      </c>
      <c r="C17" s="2" t="s">
        <v>20</v>
      </c>
      <c r="D17" s="3"/>
      <c r="E17" s="2" t="s">
        <v>21</v>
      </c>
      <c r="F17" s="3">
        <v>11</v>
      </c>
      <c r="G17" s="2" t="s">
        <v>22</v>
      </c>
      <c r="H17" s="3"/>
    </row>
    <row r="18" spans="1:12" x14ac:dyDescent="0.25">
      <c r="A18" s="4" t="s">
        <v>0</v>
      </c>
      <c r="B18" s="8">
        <f>33144400+100000000</f>
        <v>133144400</v>
      </c>
      <c r="C18" s="4" t="s">
        <v>0</v>
      </c>
      <c r="D18" s="6">
        <f>B20</f>
        <v>81845800</v>
      </c>
      <c r="E18" s="4" t="s">
        <v>0</v>
      </c>
      <c r="F18" s="6">
        <f>D20+90000000</f>
        <v>122183800</v>
      </c>
      <c r="G18" s="4" t="s">
        <v>0</v>
      </c>
      <c r="H18" s="6">
        <f>F20</f>
        <v>78507600</v>
      </c>
    </row>
    <row r="19" spans="1:12" x14ac:dyDescent="0.25">
      <c r="A19" s="7" t="s">
        <v>1</v>
      </c>
      <c r="B19" s="8">
        <f>'[1]130321'!$J$18</f>
        <v>51298600</v>
      </c>
      <c r="C19" s="7" t="s">
        <v>1</v>
      </c>
      <c r="D19" s="8">
        <f>'[1]160321'!$J$19</f>
        <v>49662000</v>
      </c>
      <c r="E19" s="7" t="s">
        <v>1</v>
      </c>
      <c r="F19" s="8">
        <f>'[1]180321'!$J$18</f>
        <v>43676200</v>
      </c>
      <c r="G19" s="7" t="s">
        <v>1</v>
      </c>
      <c r="H19" s="8">
        <f>'[1]210321'!$J$19</f>
        <v>39495600</v>
      </c>
    </row>
    <row r="20" spans="1:12" ht="15.75" thickBot="1" x14ac:dyDescent="0.3">
      <c r="A20" s="10" t="s">
        <v>2</v>
      </c>
      <c r="B20" s="15">
        <f>B18-B19</f>
        <v>81845800</v>
      </c>
      <c r="C20" s="10" t="s">
        <v>2</v>
      </c>
      <c r="D20" s="15">
        <f>D18-D19</f>
        <v>32183800</v>
      </c>
      <c r="E20" s="10" t="s">
        <v>2</v>
      </c>
      <c r="F20" s="15">
        <f>F18-F19</f>
        <v>78507600</v>
      </c>
      <c r="G20" s="10" t="s">
        <v>2</v>
      </c>
      <c r="H20" s="15">
        <f>H18-H19</f>
        <v>39012000</v>
      </c>
      <c r="L20" s="1"/>
    </row>
    <row r="21" spans="1:12" x14ac:dyDescent="0.25">
      <c r="A21" s="2" t="s">
        <v>23</v>
      </c>
      <c r="B21" s="3">
        <v>12</v>
      </c>
      <c r="C21" s="2" t="s">
        <v>24</v>
      </c>
      <c r="D21" s="3"/>
      <c r="E21" s="2" t="s">
        <v>25</v>
      </c>
      <c r="F21" s="3">
        <v>13</v>
      </c>
      <c r="G21" s="2" t="s">
        <v>26</v>
      </c>
      <c r="H21" s="3"/>
    </row>
    <row r="22" spans="1:12" x14ac:dyDescent="0.25">
      <c r="A22" s="4" t="s">
        <v>0</v>
      </c>
      <c r="B22" s="6">
        <f>100000000+H20</f>
        <v>139012000</v>
      </c>
      <c r="C22" s="4" t="s">
        <v>0</v>
      </c>
      <c r="D22" s="6">
        <v>81631600</v>
      </c>
      <c r="E22" s="4" t="s">
        <v>0</v>
      </c>
      <c r="F22" s="6">
        <f>D24+80000000</f>
        <v>118512200</v>
      </c>
      <c r="G22" s="4" t="s">
        <v>0</v>
      </c>
      <c r="H22" s="6">
        <f>F24</f>
        <v>66488600</v>
      </c>
    </row>
    <row r="23" spans="1:12" x14ac:dyDescent="0.25">
      <c r="A23" s="7" t="s">
        <v>1</v>
      </c>
      <c r="B23" s="8">
        <f>'[1]230321'!$J$19</f>
        <v>57380400</v>
      </c>
      <c r="C23" s="7" t="s">
        <v>1</v>
      </c>
      <c r="D23" s="8">
        <f>'[1]250321'!$J$18</f>
        <v>43119400</v>
      </c>
      <c r="E23" s="7" t="s">
        <v>1</v>
      </c>
      <c r="F23" s="8">
        <f>'[1]270321'!$J$19</f>
        <v>52023600</v>
      </c>
      <c r="G23" s="7" t="s">
        <v>1</v>
      </c>
      <c r="H23" s="8">
        <f>'[1]300321'!$J$17</f>
        <v>58743200</v>
      </c>
    </row>
    <row r="24" spans="1:12" ht="15.75" thickBot="1" x14ac:dyDescent="0.3">
      <c r="A24" s="10" t="s">
        <v>2</v>
      </c>
      <c r="B24" s="15">
        <f>B22-B23</f>
        <v>81631600</v>
      </c>
      <c r="C24" s="10" t="s">
        <v>2</v>
      </c>
      <c r="D24" s="15">
        <f>+D22-D23</f>
        <v>38512200</v>
      </c>
      <c r="E24" s="10" t="s">
        <v>2</v>
      </c>
      <c r="F24" s="15">
        <f>F22-F23</f>
        <v>66488600</v>
      </c>
      <c r="G24" s="10" t="s">
        <v>2</v>
      </c>
      <c r="H24" s="15">
        <f>H22-H23</f>
        <v>7745400</v>
      </c>
    </row>
    <row r="25" spans="1:12" x14ac:dyDescent="0.25">
      <c r="A25" s="17">
        <v>44287</v>
      </c>
      <c r="B25" s="16">
        <v>14</v>
      </c>
      <c r="C25" s="17">
        <v>44289</v>
      </c>
      <c r="D25" s="3"/>
      <c r="E25" s="17">
        <v>44292</v>
      </c>
      <c r="F25" s="3">
        <v>15</v>
      </c>
      <c r="G25" s="17">
        <v>44294</v>
      </c>
      <c r="H25" s="3"/>
    </row>
    <row r="26" spans="1:12" x14ac:dyDescent="0.25">
      <c r="A26" s="4" t="s">
        <v>0</v>
      </c>
      <c r="B26" s="6">
        <f>H24+100000000</f>
        <v>107745400</v>
      </c>
      <c r="C26" s="4" t="s">
        <v>0</v>
      </c>
      <c r="D26" s="6">
        <f>B28</f>
        <v>56590800</v>
      </c>
      <c r="E26" s="4" t="s">
        <v>0</v>
      </c>
      <c r="F26" s="6">
        <f>D28+100000000</f>
        <v>119221800</v>
      </c>
      <c r="G26" s="4" t="s">
        <v>0</v>
      </c>
      <c r="H26" s="6">
        <f>F28</f>
        <v>66401400</v>
      </c>
    </row>
    <row r="27" spans="1:12" x14ac:dyDescent="0.25">
      <c r="A27" s="7" t="s">
        <v>1</v>
      </c>
      <c r="B27" s="8">
        <f>'[2]01APR21'!$J$18</f>
        <v>51154600</v>
      </c>
      <c r="C27" s="7" t="s">
        <v>1</v>
      </c>
      <c r="D27" s="8">
        <f>'[2]030421'!$J$18</f>
        <v>37369000</v>
      </c>
      <c r="E27" s="7" t="s">
        <v>1</v>
      </c>
      <c r="F27" s="8">
        <f>'[2]060421'!$J$19</f>
        <v>52820400</v>
      </c>
      <c r="G27" s="7" t="s">
        <v>1</v>
      </c>
      <c r="H27" s="8">
        <v>47900200</v>
      </c>
    </row>
    <row r="28" spans="1:12" ht="15.75" thickBot="1" x14ac:dyDescent="0.3">
      <c r="A28" s="10" t="s">
        <v>2</v>
      </c>
      <c r="B28" s="15">
        <f>B26-B27</f>
        <v>56590800</v>
      </c>
      <c r="C28" s="10" t="s">
        <v>2</v>
      </c>
      <c r="D28" s="15">
        <f>D26-D27</f>
        <v>19221800</v>
      </c>
      <c r="E28" s="10" t="s">
        <v>2</v>
      </c>
      <c r="F28" s="15">
        <f>+F26-F27</f>
        <v>66401400</v>
      </c>
      <c r="G28" s="10" t="s">
        <v>2</v>
      </c>
      <c r="H28" s="15">
        <f>H26-H27</f>
        <v>18501200</v>
      </c>
    </row>
    <row r="29" spans="1:12" x14ac:dyDescent="0.25">
      <c r="A29" s="17">
        <v>44296</v>
      </c>
      <c r="B29" s="3">
        <v>16</v>
      </c>
      <c r="C29" s="17">
        <v>44299</v>
      </c>
      <c r="D29" s="3"/>
      <c r="E29" s="17">
        <v>44301</v>
      </c>
      <c r="F29" s="3">
        <v>17</v>
      </c>
      <c r="G29" s="17">
        <v>44303</v>
      </c>
      <c r="H29" s="3"/>
    </row>
    <row r="30" spans="1:12" x14ac:dyDescent="0.25">
      <c r="A30" s="4" t="s">
        <v>0</v>
      </c>
      <c r="B30" s="6">
        <f>+H28+85000000</f>
        <v>103501200</v>
      </c>
      <c r="C30" s="4" t="s">
        <v>0</v>
      </c>
      <c r="D30" s="6">
        <f>B32</f>
        <v>73332600</v>
      </c>
      <c r="E30" s="4" t="s">
        <v>0</v>
      </c>
      <c r="F30" s="6">
        <f>90000000+D32</f>
        <v>122493400</v>
      </c>
      <c r="G30" s="4" t="s">
        <v>0</v>
      </c>
      <c r="H30" s="6">
        <f>+F32</f>
        <v>72687800</v>
      </c>
    </row>
    <row r="31" spans="1:12" x14ac:dyDescent="0.25">
      <c r="A31" s="7" t="s">
        <v>1</v>
      </c>
      <c r="B31" s="8">
        <f>'[2]080421'!$J$16</f>
        <v>30168600</v>
      </c>
      <c r="C31" s="7" t="s">
        <v>1</v>
      </c>
      <c r="D31" s="8">
        <f>'[2]130421'!$J$17</f>
        <v>40839200</v>
      </c>
      <c r="E31" s="7" t="s">
        <v>1</v>
      </c>
      <c r="F31" s="8">
        <f>'[2]150421'!$J$17</f>
        <v>49805600</v>
      </c>
      <c r="G31" s="7" t="s">
        <v>1</v>
      </c>
      <c r="H31" s="8">
        <v>42466600</v>
      </c>
      <c r="K31" s="18"/>
    </row>
    <row r="32" spans="1:12" ht="15.75" thickBot="1" x14ac:dyDescent="0.3">
      <c r="A32" s="10" t="s">
        <v>2</v>
      </c>
      <c r="B32" s="15">
        <f>B30-B31</f>
        <v>73332600</v>
      </c>
      <c r="C32" s="7" t="s">
        <v>2</v>
      </c>
      <c r="D32" s="6">
        <f>D30-D31</f>
        <v>32493400</v>
      </c>
      <c r="E32" s="10" t="s">
        <v>2</v>
      </c>
      <c r="F32" s="15">
        <f>F30-F31</f>
        <v>72687800</v>
      </c>
      <c r="G32" s="10" t="s">
        <v>2</v>
      </c>
      <c r="H32" s="15">
        <f>+H30-H31</f>
        <v>30221200</v>
      </c>
      <c r="K32" s="18"/>
    </row>
    <row r="33" spans="1:14" x14ac:dyDescent="0.25">
      <c r="A33" s="17">
        <v>44306</v>
      </c>
      <c r="B33" s="3">
        <v>18</v>
      </c>
      <c r="C33" s="17">
        <v>44308</v>
      </c>
      <c r="D33" s="3"/>
      <c r="E33" s="17">
        <v>44310</v>
      </c>
      <c r="F33" s="19">
        <v>19</v>
      </c>
      <c r="G33" s="17">
        <v>44313</v>
      </c>
      <c r="H33" s="3"/>
    </row>
    <row r="34" spans="1:14" x14ac:dyDescent="0.25">
      <c r="A34" s="4" t="s">
        <v>0</v>
      </c>
      <c r="B34" s="6">
        <f>+H32+80000000</f>
        <v>110221200</v>
      </c>
      <c r="C34" s="4" t="s">
        <v>0</v>
      </c>
      <c r="D34" s="6">
        <f>+B36</f>
        <v>70063600</v>
      </c>
      <c r="E34" s="4" t="s">
        <v>0</v>
      </c>
      <c r="F34" s="6">
        <f>+D36+100000000</f>
        <v>117770800</v>
      </c>
      <c r="G34" s="4" t="s">
        <v>0</v>
      </c>
      <c r="H34" s="6">
        <f>+F36</f>
        <v>74589200</v>
      </c>
    </row>
    <row r="35" spans="1:14" x14ac:dyDescent="0.25">
      <c r="A35" s="7" t="s">
        <v>1</v>
      </c>
      <c r="B35" s="8">
        <f>+'[2]170421'!$J$17</f>
        <v>40157600</v>
      </c>
      <c r="C35" s="7" t="s">
        <v>1</v>
      </c>
      <c r="D35" s="8">
        <f>'[2]220421'!$J$21</f>
        <v>52292800</v>
      </c>
      <c r="E35" s="7" t="s">
        <v>1</v>
      </c>
      <c r="F35" s="8">
        <f>+'[2]240421'!$J$17</f>
        <v>43181600</v>
      </c>
      <c r="G35" s="7" t="s">
        <v>1</v>
      </c>
      <c r="H35" s="8">
        <f>+'[2]270421'!$J$20</f>
        <v>42630200</v>
      </c>
    </row>
    <row r="36" spans="1:14" ht="15.75" thickBot="1" x14ac:dyDescent="0.3">
      <c r="A36" s="10" t="s">
        <v>2</v>
      </c>
      <c r="B36" s="15">
        <f>+B34-B35</f>
        <v>70063600</v>
      </c>
      <c r="C36" s="10" t="s">
        <v>2</v>
      </c>
      <c r="D36" s="15">
        <f>+D34-D35</f>
        <v>17770800</v>
      </c>
      <c r="E36" s="10" t="s">
        <v>2</v>
      </c>
      <c r="F36" s="15">
        <f>+F34-F35</f>
        <v>74589200</v>
      </c>
      <c r="G36" s="7" t="s">
        <v>2</v>
      </c>
      <c r="H36" s="6">
        <f>+H34-H35</f>
        <v>31959000</v>
      </c>
    </row>
    <row r="37" spans="1:14" x14ac:dyDescent="0.25">
      <c r="A37" s="17">
        <v>44313</v>
      </c>
      <c r="B37" s="3">
        <v>20</v>
      </c>
      <c r="C37" s="17">
        <v>44317</v>
      </c>
      <c r="D37" s="3"/>
      <c r="E37" s="17">
        <v>44320</v>
      </c>
      <c r="F37" s="3">
        <v>21</v>
      </c>
      <c r="G37" s="17">
        <v>44322</v>
      </c>
      <c r="H37" s="3"/>
    </row>
    <row r="38" spans="1:14" x14ac:dyDescent="0.25">
      <c r="A38" s="4" t="s">
        <v>0</v>
      </c>
      <c r="B38" s="6">
        <f>+H36+100000000</f>
        <v>131959000</v>
      </c>
      <c r="C38" s="4" t="s">
        <v>0</v>
      </c>
      <c r="D38" s="6">
        <f>+B40</f>
        <v>97993400</v>
      </c>
      <c r="E38" s="4" t="s">
        <v>0</v>
      </c>
      <c r="F38" s="6">
        <f>+D40+70000000</f>
        <v>134522000</v>
      </c>
      <c r="G38" s="4" t="s">
        <v>0</v>
      </c>
      <c r="H38" s="6">
        <v>72807400</v>
      </c>
    </row>
    <row r="39" spans="1:14" x14ac:dyDescent="0.25">
      <c r="A39" s="7" t="s">
        <v>1</v>
      </c>
      <c r="B39" s="8">
        <f>+'[2]290421'!$J$17</f>
        <v>33965600</v>
      </c>
      <c r="C39" s="7" t="s">
        <v>1</v>
      </c>
      <c r="D39" s="8">
        <v>33471400</v>
      </c>
      <c r="E39" s="7" t="s">
        <v>1</v>
      </c>
      <c r="F39" s="8">
        <f>+'[3]040521'!$J$18</f>
        <v>61714600</v>
      </c>
      <c r="G39" s="7" t="s">
        <v>1</v>
      </c>
      <c r="H39" s="8">
        <f>+(6235*9600)+30000</f>
        <v>59886000</v>
      </c>
    </row>
    <row r="40" spans="1:14" ht="15.75" thickBot="1" x14ac:dyDescent="0.3">
      <c r="A40" s="10" t="s">
        <v>2</v>
      </c>
      <c r="B40" s="15">
        <f>+B38-B39</f>
        <v>97993400</v>
      </c>
      <c r="C40" s="10" t="s">
        <v>2</v>
      </c>
      <c r="D40" s="15">
        <f>+D38-D39</f>
        <v>64522000</v>
      </c>
      <c r="E40" s="10" t="s">
        <v>2</v>
      </c>
      <c r="F40" s="15">
        <f>+F38-F39</f>
        <v>72807400</v>
      </c>
      <c r="G40" s="10" t="s">
        <v>2</v>
      </c>
      <c r="H40" s="15">
        <f>+H38-H39</f>
        <v>12921400</v>
      </c>
    </row>
    <row r="41" spans="1:14" x14ac:dyDescent="0.25">
      <c r="A41" s="20">
        <v>44324</v>
      </c>
      <c r="B41" s="16">
        <v>22</v>
      </c>
      <c r="C41" s="20">
        <v>44327</v>
      </c>
      <c r="D41" s="16">
        <v>23</v>
      </c>
      <c r="E41" s="20">
        <v>44334</v>
      </c>
      <c r="F41" s="16">
        <v>24</v>
      </c>
      <c r="G41" s="20">
        <v>44336</v>
      </c>
      <c r="H41" s="16"/>
    </row>
    <row r="42" spans="1:14" x14ac:dyDescent="0.25">
      <c r="A42" s="4" t="s">
        <v>0</v>
      </c>
      <c r="B42" s="6">
        <f>12921400+100000000</f>
        <v>112921400</v>
      </c>
      <c r="C42" s="4" t="s">
        <v>0</v>
      </c>
      <c r="D42" s="6">
        <f>+B44+50000000</f>
        <v>107638800</v>
      </c>
      <c r="E42" s="4" t="s">
        <v>0</v>
      </c>
      <c r="F42" s="6">
        <f>+D44+80000000</f>
        <v>130511024</v>
      </c>
      <c r="G42" s="4" t="s">
        <v>0</v>
      </c>
      <c r="H42" s="6">
        <f>+F44</f>
        <v>95330824</v>
      </c>
    </row>
    <row r="43" spans="1:14" x14ac:dyDescent="0.25">
      <c r="A43" s="7" t="s">
        <v>1</v>
      </c>
      <c r="B43" s="8">
        <f>+'[3]080521'!$J$18</f>
        <v>55282600</v>
      </c>
      <c r="C43" s="7" t="s">
        <v>1</v>
      </c>
      <c r="D43" s="8">
        <f>31277600+25850176</f>
        <v>57127776</v>
      </c>
      <c r="E43" s="7" t="s">
        <v>1</v>
      </c>
      <c r="F43" s="8">
        <v>35180200</v>
      </c>
      <c r="G43" s="7" t="s">
        <v>1</v>
      </c>
      <c r="H43" s="8">
        <f>+'[3]200521'!$I$21</f>
        <v>58609600</v>
      </c>
    </row>
    <row r="44" spans="1:14" ht="15.75" thickBot="1" x14ac:dyDescent="0.3">
      <c r="A44" s="7" t="s">
        <v>2</v>
      </c>
      <c r="B44" s="6">
        <f>+B42-B43</f>
        <v>57638800</v>
      </c>
      <c r="C44" s="10" t="s">
        <v>2</v>
      </c>
      <c r="D44" s="15">
        <f>+D42-D43</f>
        <v>50511024</v>
      </c>
      <c r="E44" s="10" t="s">
        <v>2</v>
      </c>
      <c r="F44" s="15">
        <f>+F42-F43</f>
        <v>95330824</v>
      </c>
      <c r="G44" s="10" t="s">
        <v>2</v>
      </c>
      <c r="H44" s="15">
        <f>+H42-H43</f>
        <v>36721224</v>
      </c>
      <c r="I44">
        <f>+[4]hp!$I$27:$J$27+[4]hp!$I$14:$J$14</f>
        <v>41930427.200000003</v>
      </c>
    </row>
    <row r="45" spans="1:14" ht="15.75" thickBot="1" x14ac:dyDescent="0.3">
      <c r="A45" s="22">
        <v>44338</v>
      </c>
      <c r="B45" s="21">
        <v>25</v>
      </c>
      <c r="C45" s="22">
        <v>44342</v>
      </c>
      <c r="D45" s="21">
        <v>26</v>
      </c>
      <c r="E45" s="22">
        <v>44338</v>
      </c>
      <c r="F45" s="31" t="s">
        <v>27</v>
      </c>
      <c r="G45" s="22">
        <v>44344</v>
      </c>
      <c r="H45" s="21"/>
    </row>
    <row r="46" spans="1:14" x14ac:dyDescent="0.25">
      <c r="A46" s="4" t="s">
        <v>0</v>
      </c>
      <c r="B46" s="6">
        <f>+H44+90000000</f>
        <v>126721224</v>
      </c>
      <c r="C46" s="4" t="s">
        <v>0</v>
      </c>
      <c r="D46" s="6">
        <f>+B48+50000000</f>
        <v>141709224</v>
      </c>
      <c r="E46" s="4" t="s">
        <v>0</v>
      </c>
      <c r="F46" s="6">
        <f>+D48+100000000</f>
        <v>183032424</v>
      </c>
      <c r="G46" s="4" t="s">
        <v>0</v>
      </c>
      <c r="H46" s="6">
        <f>+F48</f>
        <v>145415024</v>
      </c>
    </row>
    <row r="47" spans="1:14" x14ac:dyDescent="0.25">
      <c r="A47" s="7" t="s">
        <v>1</v>
      </c>
      <c r="B47" s="8">
        <f>+'[3]220521'!$I$17</f>
        <v>35012000</v>
      </c>
      <c r="C47" s="7" t="s">
        <v>1</v>
      </c>
      <c r="D47" s="8">
        <f>+'[3]260521'!$I$21</f>
        <v>58676800</v>
      </c>
      <c r="E47" s="7" t="s">
        <v>1</v>
      </c>
      <c r="F47" s="8">
        <v>37617400</v>
      </c>
      <c r="G47" s="7" t="s">
        <v>1</v>
      </c>
      <c r="H47" s="8">
        <f>+'[3]280521'!$I$19</f>
        <v>58292400</v>
      </c>
    </row>
    <row r="48" spans="1:14" x14ac:dyDescent="0.25">
      <c r="A48" s="5" t="s">
        <v>2</v>
      </c>
      <c r="B48" s="6">
        <f>+B46-B47</f>
        <v>91709224</v>
      </c>
      <c r="C48" s="5" t="s">
        <v>2</v>
      </c>
      <c r="D48" s="6">
        <f>+D46-D47</f>
        <v>83032424</v>
      </c>
      <c r="E48" s="5" t="s">
        <v>2</v>
      </c>
      <c r="F48" s="6">
        <f>+F46-F47</f>
        <v>145415024</v>
      </c>
      <c r="G48" s="5" t="s">
        <v>2</v>
      </c>
      <c r="H48" s="6">
        <f>+H46-H47</f>
        <v>87122624</v>
      </c>
      <c r="L48" s="23"/>
      <c r="M48" s="23"/>
      <c r="N48" s="23"/>
    </row>
    <row r="49" spans="1:14" ht="15.75" thickBot="1" x14ac:dyDescent="0.3">
      <c r="A49" s="10"/>
      <c r="B49" s="12"/>
      <c r="C49" s="10"/>
      <c r="D49" s="12"/>
      <c r="E49" s="10"/>
      <c r="F49" s="12"/>
      <c r="G49" s="10"/>
      <c r="H49" s="12"/>
    </row>
    <row r="50" spans="1:14" ht="15.75" thickBot="1" x14ac:dyDescent="0.3">
      <c r="A50" s="22">
        <v>44344</v>
      </c>
      <c r="B50" s="24"/>
      <c r="C50" s="22">
        <v>44348</v>
      </c>
      <c r="D50" s="24">
        <v>28</v>
      </c>
      <c r="E50" s="22">
        <v>44349</v>
      </c>
      <c r="F50" s="24">
        <v>29</v>
      </c>
      <c r="G50" s="22">
        <v>44351</v>
      </c>
      <c r="H50" s="24">
        <v>30</v>
      </c>
      <c r="L50" s="1"/>
    </row>
    <row r="51" spans="1:14" x14ac:dyDescent="0.25">
      <c r="A51" s="25" t="s">
        <v>0</v>
      </c>
      <c r="B51" s="16">
        <f>+H48</f>
        <v>87122624</v>
      </c>
      <c r="C51" s="4" t="s">
        <v>0</v>
      </c>
      <c r="D51" s="6">
        <f>+B53+50000000</f>
        <v>81969424</v>
      </c>
      <c r="E51" s="4" t="s">
        <v>0</v>
      </c>
      <c r="F51" s="6">
        <f>+D53+75000000</f>
        <v>115093424</v>
      </c>
      <c r="G51" s="4" t="s">
        <v>0</v>
      </c>
      <c r="H51" s="6">
        <f>+F53+90000000</f>
        <v>144761224</v>
      </c>
    </row>
    <row r="52" spans="1:14" x14ac:dyDescent="0.25">
      <c r="A52" s="7" t="s">
        <v>1</v>
      </c>
      <c r="B52" s="8">
        <f>+'[3]290521'!$I$19</f>
        <v>55153200</v>
      </c>
      <c r="C52" s="7" t="s">
        <v>1</v>
      </c>
      <c r="D52" s="8">
        <f>+[4]Sheet3!$J$17</f>
        <v>41876000</v>
      </c>
      <c r="E52" s="7" t="s">
        <v>1</v>
      </c>
      <c r="F52" s="8">
        <f>+'[5]030621'!$I$18</f>
        <v>60332200</v>
      </c>
      <c r="G52" s="7" t="s">
        <v>1</v>
      </c>
      <c r="H52" s="8">
        <f>+'[5]040621'!$I$18</f>
        <v>61551400</v>
      </c>
    </row>
    <row r="53" spans="1:14" ht="15.75" thickBot="1" x14ac:dyDescent="0.3">
      <c r="A53" s="7" t="s">
        <v>2</v>
      </c>
      <c r="B53" s="6">
        <f>+B51-B52</f>
        <v>31969424</v>
      </c>
      <c r="C53" s="5" t="s">
        <v>2</v>
      </c>
      <c r="D53" s="6">
        <f>+D51-D52</f>
        <v>40093424</v>
      </c>
      <c r="E53" s="5" t="s">
        <v>2</v>
      </c>
      <c r="F53" s="6">
        <f>+F51-F52</f>
        <v>54761224</v>
      </c>
      <c r="G53" s="5" t="s">
        <v>2</v>
      </c>
      <c r="H53" s="6">
        <f>+H51-H52</f>
        <v>83209824</v>
      </c>
      <c r="L53" t="s">
        <v>28</v>
      </c>
    </row>
    <row r="54" spans="1:14" ht="15.75" thickBot="1" x14ac:dyDescent="0.3">
      <c r="A54" s="22">
        <v>44351</v>
      </c>
      <c r="B54" s="21"/>
      <c r="C54" s="22">
        <v>44355</v>
      </c>
      <c r="D54" s="21">
        <v>31</v>
      </c>
      <c r="E54" s="22">
        <v>44356</v>
      </c>
      <c r="F54" s="21"/>
      <c r="G54" s="22">
        <v>44355</v>
      </c>
      <c r="H54" s="31" t="s">
        <v>29</v>
      </c>
    </row>
    <row r="55" spans="1:14" x14ac:dyDescent="0.25">
      <c r="A55" s="4" t="s">
        <v>0</v>
      </c>
      <c r="B55" s="6">
        <f>+H53</f>
        <v>83209824</v>
      </c>
      <c r="C55" s="4" t="s">
        <v>0</v>
      </c>
      <c r="D55" s="6">
        <f>+B57+90000000</f>
        <v>132999224</v>
      </c>
      <c r="E55" s="4" t="s">
        <v>0</v>
      </c>
      <c r="F55" s="6">
        <f>+D57+100000000</f>
        <v>199187224</v>
      </c>
      <c r="G55" s="4" t="s">
        <v>0</v>
      </c>
      <c r="H55" s="6">
        <f>+F57</f>
        <v>137938024</v>
      </c>
    </row>
    <row r="56" spans="1:14" x14ac:dyDescent="0.25">
      <c r="A56" s="7" t="s">
        <v>1</v>
      </c>
      <c r="B56" s="8">
        <f>+'[5]050621'!$I$18</f>
        <v>40210600</v>
      </c>
      <c r="C56" s="7" t="s">
        <v>1</v>
      </c>
      <c r="D56" s="8">
        <f>+'[5]080621'!$I$17</f>
        <v>33812000</v>
      </c>
      <c r="E56" s="7" t="s">
        <v>1</v>
      </c>
      <c r="F56" s="8">
        <f>+'[5]090621'!$I$19</f>
        <v>61249200</v>
      </c>
      <c r="G56" s="7" t="s">
        <v>1</v>
      </c>
      <c r="H56" s="8">
        <f>+'[3]22hp'!$J$3</f>
        <v>35637800</v>
      </c>
      <c r="N56" t="s">
        <v>31</v>
      </c>
    </row>
    <row r="57" spans="1:14" x14ac:dyDescent="0.25">
      <c r="A57" s="5" t="s">
        <v>2</v>
      </c>
      <c r="B57" s="6">
        <f>+B55-B56</f>
        <v>42999224</v>
      </c>
      <c r="C57" s="5" t="s">
        <v>2</v>
      </c>
      <c r="D57" s="6">
        <f>+D55-D56</f>
        <v>99187224</v>
      </c>
      <c r="E57" s="5" t="s">
        <v>2</v>
      </c>
      <c r="F57" s="6">
        <f>+F55-F56</f>
        <v>137938024</v>
      </c>
      <c r="G57" s="5" t="s">
        <v>2</v>
      </c>
      <c r="H57" s="26">
        <f>+H55-H56</f>
        <v>102300224</v>
      </c>
    </row>
    <row r="58" spans="1:14" ht="15.75" thickBot="1" x14ac:dyDescent="0.3">
      <c r="A58" s="10"/>
      <c r="B58" s="12"/>
      <c r="C58" s="10"/>
      <c r="D58" s="12"/>
      <c r="E58" s="10"/>
      <c r="F58" s="12"/>
      <c r="G58" s="10"/>
      <c r="H58" s="12"/>
    </row>
    <row r="59" spans="1:14" ht="15.75" thickBot="1" x14ac:dyDescent="0.3">
      <c r="A59" s="27"/>
      <c r="B59" s="24"/>
      <c r="C59" s="27"/>
      <c r="D59" s="24"/>
      <c r="E59" s="27"/>
      <c r="F59" s="24"/>
      <c r="G59" s="28"/>
      <c r="H59" s="24"/>
    </row>
    <row r="60" spans="1:14" ht="15.75" thickBot="1" x14ac:dyDescent="0.3">
      <c r="A60" s="22">
        <v>44357</v>
      </c>
      <c r="B60" s="29">
        <v>32</v>
      </c>
      <c r="C60" s="22">
        <v>44357</v>
      </c>
      <c r="D60" s="32" t="s">
        <v>29</v>
      </c>
      <c r="E60" s="22">
        <v>44358</v>
      </c>
      <c r="F60" s="3">
        <v>33</v>
      </c>
      <c r="G60" s="22">
        <v>44359</v>
      </c>
      <c r="H60" s="3"/>
    </row>
    <row r="61" spans="1:14" x14ac:dyDescent="0.25">
      <c r="A61" s="25" t="s">
        <v>0</v>
      </c>
      <c r="B61" s="26">
        <f>+H57</f>
        <v>102300224</v>
      </c>
      <c r="C61" s="25" t="s">
        <v>0</v>
      </c>
      <c r="D61" s="33">
        <f>+B63</f>
        <v>63294624</v>
      </c>
      <c r="E61" s="25" t="s">
        <v>0</v>
      </c>
      <c r="F61" s="33">
        <f>+D63+100000000</f>
        <v>138867824</v>
      </c>
      <c r="G61" s="25" t="s">
        <v>0</v>
      </c>
      <c r="H61" s="33">
        <f>+F63</f>
        <v>106682824</v>
      </c>
    </row>
    <row r="62" spans="1:14" x14ac:dyDescent="0.25">
      <c r="A62" s="7" t="s">
        <v>1</v>
      </c>
      <c r="B62" s="8">
        <f>+'[5]100621'!$I$17</f>
        <v>39005600</v>
      </c>
      <c r="C62" s="7" t="s">
        <v>1</v>
      </c>
      <c r="D62" s="26">
        <f>+'[5]100621HP'!$J$3</f>
        <v>24426800</v>
      </c>
      <c r="E62" s="7" t="s">
        <v>1</v>
      </c>
      <c r="F62" s="8">
        <f>+'[5]110621'!$I$18</f>
        <v>32185000</v>
      </c>
      <c r="G62" s="7" t="s">
        <v>1</v>
      </c>
      <c r="H62" s="8">
        <f>+'[5]120621'!$I$16</f>
        <v>26376600</v>
      </c>
    </row>
    <row r="63" spans="1:14" s="5" customFormat="1" ht="15.75" thickBot="1" x14ac:dyDescent="0.3">
      <c r="A63" s="10" t="s">
        <v>2</v>
      </c>
      <c r="B63" s="30">
        <f>+B61-B62</f>
        <v>63294624</v>
      </c>
      <c r="C63" s="10" t="s">
        <v>2</v>
      </c>
      <c r="D63" s="30">
        <f>+D61-D62</f>
        <v>38867824</v>
      </c>
      <c r="E63" s="10" t="s">
        <v>2</v>
      </c>
      <c r="F63" s="30">
        <f>+F61-F62</f>
        <v>106682824</v>
      </c>
      <c r="G63" s="10" t="s">
        <v>2</v>
      </c>
      <c r="H63" s="30">
        <f>+H61-H62</f>
        <v>80306224</v>
      </c>
    </row>
    <row r="64" spans="1:14" s="5" customFormat="1" ht="15.75" thickBot="1" x14ac:dyDescent="0.3">
      <c r="A64" s="22">
        <v>44359</v>
      </c>
      <c r="B64" s="24"/>
      <c r="C64" s="22">
        <v>44362</v>
      </c>
      <c r="D64" s="35" t="s">
        <v>29</v>
      </c>
      <c r="E64" s="22">
        <v>44363</v>
      </c>
      <c r="F64" s="24">
        <v>34</v>
      </c>
      <c r="G64" s="34" t="s">
        <v>30</v>
      </c>
      <c r="H64" s="24">
        <v>35</v>
      </c>
    </row>
    <row r="65" spans="1:8" s="5" customFormat="1" x14ac:dyDescent="0.25">
      <c r="A65" s="25" t="s">
        <v>0</v>
      </c>
      <c r="B65" s="33">
        <f>+H63</f>
        <v>80306224</v>
      </c>
      <c r="C65" s="25" t="s">
        <v>0</v>
      </c>
      <c r="D65" s="33">
        <f>+B67</f>
        <v>45131024</v>
      </c>
      <c r="E65" s="25" t="s">
        <v>0</v>
      </c>
      <c r="F65" s="33">
        <f>+D67+100000000</f>
        <v>114442224</v>
      </c>
      <c r="G65" s="25" t="s">
        <v>0</v>
      </c>
      <c r="H65" s="33">
        <f>+F67+100000000</f>
        <v>174005824</v>
      </c>
    </row>
    <row r="66" spans="1:8" s="5" customFormat="1" x14ac:dyDescent="0.25">
      <c r="A66" s="7" t="s">
        <v>1</v>
      </c>
      <c r="B66" s="9">
        <f>+'[5]150621'!$I$17</f>
        <v>35175200</v>
      </c>
      <c r="C66" s="7" t="s">
        <v>1</v>
      </c>
      <c r="D66" s="26">
        <f>+'[5]150621hp'!$J$3</f>
        <v>30688800</v>
      </c>
      <c r="E66" s="7" t="s">
        <v>1</v>
      </c>
      <c r="F66" s="8">
        <f>+'[5]160621'!$I$19</f>
        <v>40436400</v>
      </c>
      <c r="G66" s="7" t="s">
        <v>1</v>
      </c>
      <c r="H66" s="26">
        <v>3522206</v>
      </c>
    </row>
    <row r="67" spans="1:8" s="5" customFormat="1" ht="15.75" thickBot="1" x14ac:dyDescent="0.3">
      <c r="A67" s="10" t="s">
        <v>2</v>
      </c>
      <c r="B67" s="30">
        <f>+B65-B66</f>
        <v>45131024</v>
      </c>
      <c r="C67" s="10" t="s">
        <v>2</v>
      </c>
      <c r="D67" s="30">
        <f>+D65-D66</f>
        <v>14442224</v>
      </c>
      <c r="E67" s="10" t="s">
        <v>2</v>
      </c>
      <c r="F67" s="30">
        <f>+F65-F66</f>
        <v>74005824</v>
      </c>
      <c r="G67" s="10" t="s">
        <v>2</v>
      </c>
      <c r="H67" s="30">
        <f>+H65-H66</f>
        <v>170483618</v>
      </c>
    </row>
    <row r="68" spans="1:8" s="5" customFormat="1" ht="15.75" thickBot="1" x14ac:dyDescent="0.3">
      <c r="A68" s="22">
        <v>44364</v>
      </c>
      <c r="B68" s="24"/>
      <c r="C68" s="22">
        <v>44365</v>
      </c>
      <c r="D68" s="24"/>
      <c r="E68" s="22">
        <v>44366</v>
      </c>
      <c r="F68" s="24"/>
      <c r="G68" s="22">
        <v>44369</v>
      </c>
      <c r="H68" s="24">
        <v>36</v>
      </c>
    </row>
    <row r="69" spans="1:8" s="5" customFormat="1" x14ac:dyDescent="0.25">
      <c r="A69" s="25" t="s">
        <v>0</v>
      </c>
      <c r="B69" s="26">
        <f>+H67</f>
        <v>170483618</v>
      </c>
      <c r="C69" s="25" t="s">
        <v>0</v>
      </c>
      <c r="D69" s="26">
        <f>+B71</f>
        <v>137122818</v>
      </c>
      <c r="E69" s="25" t="s">
        <v>0</v>
      </c>
      <c r="F69" s="6">
        <f>+D71</f>
        <v>120355818</v>
      </c>
      <c r="G69" s="25" t="s">
        <v>0</v>
      </c>
      <c r="H69" s="6">
        <f>+F71+100000000</f>
        <v>179842618</v>
      </c>
    </row>
    <row r="70" spans="1:8" s="5" customFormat="1" x14ac:dyDescent="0.25">
      <c r="A70" s="7" t="s">
        <v>1</v>
      </c>
      <c r="B70" s="8">
        <f>+'[5]170621'!$I$17</f>
        <v>33360800</v>
      </c>
      <c r="C70" s="7" t="s">
        <v>1</v>
      </c>
      <c r="D70" s="8">
        <f>+'[5]180621'!$I$16</f>
        <v>16767000</v>
      </c>
      <c r="E70" s="7" t="s">
        <v>1</v>
      </c>
      <c r="F70" s="8">
        <f>+'[5]190621'!$I$19</f>
        <v>40513200</v>
      </c>
      <c r="G70" s="7" t="s">
        <v>1</v>
      </c>
      <c r="H70" s="8">
        <f>+'[5]220621'!$I$17</f>
        <v>41943200</v>
      </c>
    </row>
    <row r="71" spans="1:8" s="5" customFormat="1" ht="15.75" thickBot="1" x14ac:dyDescent="0.3">
      <c r="A71" s="7" t="s">
        <v>2</v>
      </c>
      <c r="B71" s="26">
        <f>+B69-B70</f>
        <v>137122818</v>
      </c>
      <c r="C71" s="7" t="s">
        <v>2</v>
      </c>
      <c r="D71" s="6">
        <f>+D69-D70</f>
        <v>120355818</v>
      </c>
      <c r="E71" s="7" t="s">
        <v>2</v>
      </c>
      <c r="F71" s="6">
        <f>+F69-F70</f>
        <v>79842618</v>
      </c>
      <c r="G71" s="7" t="s">
        <v>2</v>
      </c>
      <c r="H71" s="6">
        <f>+H69-H70</f>
        <v>137899418</v>
      </c>
    </row>
    <row r="72" spans="1:8" s="5" customFormat="1" ht="15.75" thickBot="1" x14ac:dyDescent="0.3">
      <c r="A72" s="22">
        <v>44370</v>
      </c>
      <c r="B72" s="24"/>
      <c r="C72" s="22">
        <v>44370</v>
      </c>
      <c r="D72" s="24" t="s">
        <v>29</v>
      </c>
      <c r="E72" s="22">
        <v>44371</v>
      </c>
      <c r="F72" s="24"/>
      <c r="G72" s="22">
        <v>44372</v>
      </c>
      <c r="H72" s="24">
        <v>37</v>
      </c>
    </row>
    <row r="73" spans="1:8" s="5" customFormat="1" x14ac:dyDescent="0.25">
      <c r="A73" s="25" t="s">
        <v>0</v>
      </c>
      <c r="B73" s="16">
        <f>+H71</f>
        <v>137899418</v>
      </c>
      <c r="C73" s="25" t="s">
        <v>0</v>
      </c>
      <c r="D73" s="16">
        <f>+B75</f>
        <v>114873218</v>
      </c>
      <c r="E73" s="25" t="s">
        <v>0</v>
      </c>
      <c r="F73" s="36">
        <f>+D75</f>
        <v>91557418</v>
      </c>
      <c r="G73" s="25" t="s">
        <v>0</v>
      </c>
      <c r="H73" s="33">
        <f>+F75+80000000</f>
        <v>141984018</v>
      </c>
    </row>
    <row r="74" spans="1:8" s="5" customFormat="1" x14ac:dyDescent="0.25">
      <c r="A74" s="7" t="s">
        <v>1</v>
      </c>
      <c r="B74" s="8">
        <f>+'[5]230621'!$I$16</f>
        <v>23026200</v>
      </c>
      <c r="C74" s="7" t="s">
        <v>1</v>
      </c>
      <c r="D74" s="26">
        <f>+[5]HP230621!$J$3</f>
        <v>23315800</v>
      </c>
      <c r="E74" s="7" t="s">
        <v>1</v>
      </c>
      <c r="F74" s="37">
        <f>+'[5]240621'!$I$16</f>
        <v>29573400</v>
      </c>
      <c r="G74" s="7" t="s">
        <v>1</v>
      </c>
      <c r="H74" s="8">
        <f>'[6]250621'!$I$17</f>
        <v>26055200</v>
      </c>
    </row>
    <row r="75" spans="1:8" s="5" customFormat="1" ht="15.75" thickBot="1" x14ac:dyDescent="0.3">
      <c r="A75" s="7" t="s">
        <v>2</v>
      </c>
      <c r="B75" s="15">
        <f>+B73-B74</f>
        <v>114873218</v>
      </c>
      <c r="C75" s="7" t="s">
        <v>2</v>
      </c>
      <c r="D75" s="30">
        <f>+D73-D74</f>
        <v>91557418</v>
      </c>
      <c r="E75" s="7" t="s">
        <v>2</v>
      </c>
      <c r="F75" s="38">
        <f>+F73-F74</f>
        <v>61984018</v>
      </c>
      <c r="G75" s="7" t="s">
        <v>2</v>
      </c>
      <c r="H75" s="38">
        <f>+H73-H74</f>
        <v>115928818</v>
      </c>
    </row>
    <row r="76" spans="1:8" s="5" customFormat="1" ht="15.75" thickBot="1" x14ac:dyDescent="0.3">
      <c r="A76" s="22">
        <v>44373</v>
      </c>
      <c r="B76" s="24"/>
      <c r="C76" s="22">
        <v>44376</v>
      </c>
      <c r="D76" s="24">
        <v>38</v>
      </c>
      <c r="E76" s="22">
        <v>44377</v>
      </c>
      <c r="F76" s="24"/>
      <c r="G76" s="22">
        <v>44378</v>
      </c>
      <c r="H76" s="24">
        <v>39</v>
      </c>
    </row>
    <row r="77" spans="1:8" s="5" customFormat="1" x14ac:dyDescent="0.25">
      <c r="A77" s="25" t="s">
        <v>0</v>
      </c>
      <c r="B77" s="33">
        <f>H75</f>
        <v>115928818</v>
      </c>
      <c r="C77" s="25" t="s">
        <v>0</v>
      </c>
      <c r="D77" s="33">
        <f>B79+70000000</f>
        <v>133891018</v>
      </c>
      <c r="E77" s="25" t="s">
        <v>0</v>
      </c>
      <c r="F77" s="33">
        <f>D79</f>
        <v>95514018</v>
      </c>
      <c r="G77" s="41" t="s">
        <v>0</v>
      </c>
      <c r="H77" s="33">
        <f>F79+80000000</f>
        <v>147332618</v>
      </c>
    </row>
    <row r="78" spans="1:8" s="5" customFormat="1" x14ac:dyDescent="0.25">
      <c r="A78" s="7" t="s">
        <v>1</v>
      </c>
      <c r="B78" s="8">
        <f>'[6]260621'!$I$18</f>
        <v>52037800</v>
      </c>
      <c r="C78" s="7" t="s">
        <v>1</v>
      </c>
      <c r="D78" s="8">
        <f>'[6]290621'!$I$18</f>
        <v>38377000</v>
      </c>
      <c r="E78" s="7" t="s">
        <v>1</v>
      </c>
      <c r="F78" s="37">
        <f>'[6]300621'!$I$16</f>
        <v>28181400</v>
      </c>
      <c r="G78" s="42" t="s">
        <v>1</v>
      </c>
      <c r="H78" s="8">
        <f>'[7]010721'!$I$19</f>
        <v>51870000</v>
      </c>
    </row>
    <row r="79" spans="1:8" s="5" customFormat="1" ht="15.75" thickBot="1" x14ac:dyDescent="0.3">
      <c r="A79" s="39" t="s">
        <v>2</v>
      </c>
      <c r="B79" s="40">
        <f>+B77-B78</f>
        <v>63891018</v>
      </c>
      <c r="C79" s="39" t="s">
        <v>2</v>
      </c>
      <c r="D79" s="40">
        <f>+D77-D78</f>
        <v>95514018</v>
      </c>
      <c r="E79" s="39" t="s">
        <v>2</v>
      </c>
      <c r="F79" s="40">
        <f>F77-F78</f>
        <v>67332618</v>
      </c>
      <c r="G79" s="43" t="s">
        <v>2</v>
      </c>
      <c r="H79" s="40">
        <f>H77-H78</f>
        <v>95462618</v>
      </c>
    </row>
    <row r="80" spans="1:8" s="5" customFormat="1" ht="15.75" thickBot="1" x14ac:dyDescent="0.3">
      <c r="A80" s="22">
        <v>44379</v>
      </c>
      <c r="B80" s="24"/>
      <c r="C80" s="22">
        <v>44380</v>
      </c>
      <c r="D80" s="24"/>
      <c r="E80" s="22">
        <v>44354</v>
      </c>
      <c r="F80" s="24">
        <v>40</v>
      </c>
      <c r="G80" s="22">
        <v>44384</v>
      </c>
      <c r="H80" s="24">
        <v>41</v>
      </c>
    </row>
    <row r="81" spans="1:10" s="5" customFormat="1" x14ac:dyDescent="0.25">
      <c r="A81" s="44" t="s">
        <v>0</v>
      </c>
      <c r="B81" s="33">
        <f>H79</f>
        <v>95462618</v>
      </c>
      <c r="C81" s="44" t="s">
        <v>0</v>
      </c>
      <c r="D81" s="33">
        <f>B83</f>
        <v>71749818</v>
      </c>
      <c r="E81" s="44" t="s">
        <v>0</v>
      </c>
      <c r="F81" s="33">
        <f>+D83+90000000</f>
        <v>119288218</v>
      </c>
      <c r="G81" s="44" t="s">
        <v>0</v>
      </c>
      <c r="H81" s="33">
        <f>+F83+90000000</f>
        <v>153991018</v>
      </c>
    </row>
    <row r="82" spans="1:10" s="5" customFormat="1" x14ac:dyDescent="0.25">
      <c r="A82" s="42" t="s">
        <v>1</v>
      </c>
      <c r="B82" s="8">
        <f>'[7]020721'!$I$17</f>
        <v>23712800</v>
      </c>
      <c r="C82" s="42" t="s">
        <v>1</v>
      </c>
      <c r="D82" s="37">
        <f>'[7]030721'!$I$17</f>
        <v>42461600</v>
      </c>
      <c r="E82" s="42" t="s">
        <v>1</v>
      </c>
      <c r="F82" s="37">
        <f>+'[7]060721'!$I$19</f>
        <v>55297200</v>
      </c>
      <c r="G82" s="42" t="s">
        <v>1</v>
      </c>
      <c r="H82" s="8">
        <f>+'[7]070721'!$I$18</f>
        <v>37513000</v>
      </c>
    </row>
    <row r="83" spans="1:10" s="5" customFormat="1" ht="15.75" thickBot="1" x14ac:dyDescent="0.3">
      <c r="A83" s="42" t="s">
        <v>32</v>
      </c>
      <c r="B83" s="45">
        <f>B81-B82</f>
        <v>71749818</v>
      </c>
      <c r="C83" s="42" t="s">
        <v>32</v>
      </c>
      <c r="D83" s="45">
        <f>D81-D82</f>
        <v>29288218</v>
      </c>
      <c r="E83" s="42" t="s">
        <v>32</v>
      </c>
      <c r="F83" s="45">
        <f>+F81-F82</f>
        <v>63991018</v>
      </c>
      <c r="G83" s="42" t="s">
        <v>32</v>
      </c>
      <c r="H83" s="45">
        <f>+H81-H82</f>
        <v>116478018</v>
      </c>
    </row>
    <row r="84" spans="1:10" s="5" customFormat="1" ht="15.75" thickBot="1" x14ac:dyDescent="0.3">
      <c r="A84" s="22">
        <v>44385</v>
      </c>
      <c r="B84" s="24"/>
      <c r="C84" s="22">
        <v>44387</v>
      </c>
      <c r="D84" s="24"/>
      <c r="E84" s="22">
        <v>44390</v>
      </c>
      <c r="F84" s="24"/>
      <c r="G84" s="22">
        <v>44391</v>
      </c>
      <c r="H84" s="24">
        <v>42</v>
      </c>
    </row>
    <row r="85" spans="1:10" s="5" customFormat="1" x14ac:dyDescent="0.25">
      <c r="A85" s="46" t="s">
        <v>0</v>
      </c>
      <c r="B85" s="26">
        <f>+H83</f>
        <v>116478018</v>
      </c>
      <c r="C85" s="46" t="s">
        <v>0</v>
      </c>
      <c r="D85" s="26">
        <f>+B87</f>
        <v>90283818</v>
      </c>
      <c r="E85" s="46" t="s">
        <v>0</v>
      </c>
      <c r="F85" s="26">
        <f>+D87</f>
        <v>32682618</v>
      </c>
      <c r="G85" s="46" t="s">
        <v>0</v>
      </c>
      <c r="H85" s="45">
        <f>+F87+100000000</f>
        <v>103742818</v>
      </c>
    </row>
    <row r="86" spans="1:10" s="5" customFormat="1" x14ac:dyDescent="0.25">
      <c r="A86" s="42" t="s">
        <v>1</v>
      </c>
      <c r="B86" s="8">
        <f>+'[7]080721'!$I$16</f>
        <v>26194200</v>
      </c>
      <c r="C86" s="42" t="s">
        <v>1</v>
      </c>
      <c r="D86" s="8">
        <f>+'[8]080721'!$I$19</f>
        <v>57601200</v>
      </c>
      <c r="E86" s="42" t="s">
        <v>1</v>
      </c>
      <c r="F86" s="8">
        <f>+'[8]130712'!$I$16</f>
        <v>28939800</v>
      </c>
      <c r="G86" s="42" t="s">
        <v>1</v>
      </c>
      <c r="H86" s="37">
        <v>52901800</v>
      </c>
    </row>
    <row r="87" spans="1:10" s="5" customFormat="1" ht="15.75" thickBot="1" x14ac:dyDescent="0.3">
      <c r="A87" s="42" t="s">
        <v>32</v>
      </c>
      <c r="B87" s="26">
        <f>+B85-B86</f>
        <v>90283818</v>
      </c>
      <c r="C87" s="42" t="s">
        <v>32</v>
      </c>
      <c r="D87" s="26">
        <f>D85-D86</f>
        <v>32682618</v>
      </c>
      <c r="E87" s="42" t="s">
        <v>32</v>
      </c>
      <c r="F87" s="26">
        <f>+F85-F86</f>
        <v>3742818</v>
      </c>
      <c r="G87" s="42" t="s">
        <v>32</v>
      </c>
      <c r="H87" s="37">
        <v>50841018</v>
      </c>
    </row>
    <row r="88" spans="1:10" s="5" customFormat="1" ht="15.75" thickBot="1" x14ac:dyDescent="0.3">
      <c r="A88" s="22">
        <v>44394</v>
      </c>
      <c r="B88" s="24">
        <v>43</v>
      </c>
      <c r="C88" s="22">
        <v>44399</v>
      </c>
      <c r="D88" s="24"/>
      <c r="E88" s="22">
        <v>44401</v>
      </c>
      <c r="F88" s="24">
        <v>44</v>
      </c>
      <c r="G88" s="28"/>
      <c r="H88" s="24"/>
    </row>
    <row r="89" spans="1:10" s="5" customFormat="1" x14ac:dyDescent="0.25">
      <c r="A89" s="46" t="s">
        <v>0</v>
      </c>
      <c r="B89" s="6">
        <f>+H87+100000000</f>
        <v>150841018</v>
      </c>
      <c r="C89" s="46" t="s">
        <v>0</v>
      </c>
      <c r="D89" s="6">
        <f>+B91</f>
        <v>103339418</v>
      </c>
      <c r="E89" s="46" t="s">
        <v>0</v>
      </c>
      <c r="F89" s="6">
        <f>D91+100000000</f>
        <v>144259418</v>
      </c>
      <c r="G89" s="46" t="s">
        <v>0</v>
      </c>
      <c r="H89" s="6">
        <f>F91</f>
        <v>87431218</v>
      </c>
    </row>
    <row r="90" spans="1:10" s="5" customFormat="1" x14ac:dyDescent="0.25">
      <c r="A90" s="42" t="s">
        <v>1</v>
      </c>
      <c r="B90" s="8">
        <v>47501600</v>
      </c>
      <c r="C90" s="42" t="s">
        <v>1</v>
      </c>
      <c r="D90" s="8">
        <f>+'[8]220712'!$I$21</f>
        <v>59080000</v>
      </c>
      <c r="E90" s="42" t="s">
        <v>1</v>
      </c>
      <c r="F90" s="8">
        <v>56828200</v>
      </c>
      <c r="G90" s="42" t="s">
        <v>1</v>
      </c>
      <c r="H90" s="8"/>
    </row>
    <row r="91" spans="1:10" s="5" customFormat="1" ht="15.75" thickBot="1" x14ac:dyDescent="0.3">
      <c r="A91" s="47" t="s">
        <v>32</v>
      </c>
      <c r="B91" s="15">
        <f>+B89-B90</f>
        <v>103339418</v>
      </c>
      <c r="C91" s="47" t="s">
        <v>32</v>
      </c>
      <c r="D91" s="15">
        <f>+D89-D90</f>
        <v>44259418</v>
      </c>
      <c r="E91" s="47" t="s">
        <v>32</v>
      </c>
      <c r="F91" s="15">
        <f>F89-F90</f>
        <v>87431218</v>
      </c>
      <c r="G91" s="47" t="s">
        <v>32</v>
      </c>
      <c r="H91" s="15"/>
    </row>
    <row r="92" spans="1:10" s="5" customFormat="1" x14ac:dyDescent="0.25"/>
    <row r="93" spans="1:10" s="5" customFormat="1" x14ac:dyDescent="0.25"/>
    <row r="94" spans="1:10" s="5" customFormat="1" x14ac:dyDescent="0.25"/>
    <row r="95" spans="1:10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</row>
    <row r="96" spans="1:10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</row>
    <row r="97" spans="1:10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</row>
    <row r="98" spans="1:10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</row>
    <row r="99" spans="1:10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</row>
    <row r="100" spans="1:10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</row>
    <row r="101" spans="1:10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</row>
    <row r="102" spans="1:10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</row>
    <row r="103" spans="1:10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</row>
    <row r="104" spans="1:10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</row>
    <row r="105" spans="1:10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</row>
    <row r="106" spans="1:10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</row>
    <row r="107" spans="1:10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</row>
    <row r="108" spans="1:10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</row>
    <row r="109" spans="1:10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</row>
    <row r="110" spans="1:10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</row>
    <row r="111" spans="1:10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</row>
    <row r="112" spans="1:10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</row>
    <row r="113" spans="1:10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</row>
    <row r="114" spans="1:10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</row>
    <row r="115" spans="1:10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</row>
    <row r="116" spans="1:10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</row>
    <row r="117" spans="1:10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</row>
    <row r="118" spans="1:10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</row>
    <row r="119" spans="1:10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</row>
    <row r="120" spans="1:10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</row>
    <row r="121" spans="1:10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</row>
    <row r="122" spans="1:10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</row>
    <row r="123" spans="1:10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</row>
    <row r="124" spans="1:10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</row>
    <row r="125" spans="1:10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</row>
    <row r="126" spans="1:10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</row>
    <row r="127" spans="1:10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</row>
    <row r="128" spans="1:10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</row>
    <row r="129" spans="1:10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</row>
    <row r="130" spans="1:10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</row>
    <row r="131" spans="1:10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</row>
    <row r="132" spans="1:10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</row>
    <row r="133" spans="1:10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</row>
    <row r="134" spans="1:10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</row>
    <row r="135" spans="1:10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r="136" spans="1:10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</row>
    <row r="137" spans="1:10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</row>
    <row r="138" spans="1:10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</row>
    <row r="139" spans="1:10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</row>
    <row r="140" spans="1:10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</row>
    <row r="141" spans="1:10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</row>
    <row r="142" spans="1:10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</row>
    <row r="143" spans="1:10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</row>
    <row r="144" spans="1:10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</row>
    <row r="145" spans="1:10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</row>
    <row r="146" spans="1:10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</row>
    <row r="147" spans="1:10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</row>
    <row r="148" spans="1:10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</row>
    <row r="149" spans="1:10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</row>
    <row r="150" spans="1:10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</row>
    <row r="151" spans="1:10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</row>
    <row r="152" spans="1:10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</row>
    <row r="153" spans="1:10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</row>
    <row r="154" spans="1:10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</row>
    <row r="155" spans="1:10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</row>
    <row r="156" spans="1:10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</row>
    <row r="157" spans="1:10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</row>
    <row r="158" spans="1:10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</row>
    <row r="159" spans="1:10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</row>
    <row r="160" spans="1:10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</row>
    <row r="161" spans="1:10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</row>
    <row r="162" spans="1:10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</row>
    <row r="163" spans="1:10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</row>
    <row r="164" spans="1:10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</row>
    <row r="165" spans="1:10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</row>
    <row r="166" spans="1:10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</row>
    <row r="167" spans="1:10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</row>
    <row r="168" spans="1:10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</row>
    <row r="169" spans="1:10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</row>
    <row r="170" spans="1:10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</row>
    <row r="171" spans="1:10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</row>
    <row r="172" spans="1:10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</row>
    <row r="173" spans="1:10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</row>
    <row r="174" spans="1:10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</row>
    <row r="175" spans="1:10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</row>
    <row r="176" spans="1:10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</row>
    <row r="177" spans="1:10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</row>
    <row r="178" spans="1:10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</row>
    <row r="179" spans="1:10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</row>
    <row r="180" spans="1:10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</row>
    <row r="181" spans="1:10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</row>
    <row r="182" spans="1:10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</row>
    <row r="183" spans="1:10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</row>
    <row r="184" spans="1:10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</row>
    <row r="185" spans="1:10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</row>
    <row r="186" spans="1:10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</row>
    <row r="187" spans="1:10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</row>
    <row r="188" spans="1:10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</row>
    <row r="189" spans="1:10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</row>
    <row r="190" spans="1:10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</row>
    <row r="191" spans="1:10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</row>
    <row r="192" spans="1:10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</row>
    <row r="193" spans="1:10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</row>
    <row r="194" spans="1:10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</row>
    <row r="195" spans="1:10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</row>
    <row r="196" spans="1:10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</row>
    <row r="197" spans="1:10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</row>
    <row r="198" spans="1:10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</row>
    <row r="199" spans="1:10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</row>
    <row r="200" spans="1:10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</row>
    <row r="201" spans="1:10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</row>
    <row r="202" spans="1:10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</row>
    <row r="203" spans="1:10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</row>
    <row r="204" spans="1:10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</row>
    <row r="205" spans="1:10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</row>
    <row r="206" spans="1:10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</row>
    <row r="207" spans="1:10" x14ac:dyDescent="0.25">
      <c r="A207" s="7"/>
      <c r="B207" s="5"/>
      <c r="C207" s="5"/>
      <c r="D207" s="5"/>
      <c r="E207" s="5"/>
      <c r="F207" s="5"/>
      <c r="G207" s="5"/>
      <c r="H207" s="9"/>
    </row>
    <row r="208" spans="1:10" x14ac:dyDescent="0.25">
      <c r="A208" s="7"/>
      <c r="B208" s="5"/>
      <c r="C208" s="5"/>
      <c r="D208" s="5"/>
      <c r="E208" s="5"/>
      <c r="F208" s="5"/>
      <c r="G208" s="5"/>
      <c r="H208" s="9"/>
    </row>
    <row r="209" spans="1:8" x14ac:dyDescent="0.25">
      <c r="A209" s="7"/>
      <c r="B209" s="5"/>
      <c r="C209" s="5"/>
      <c r="D209" s="5"/>
      <c r="E209" s="5"/>
      <c r="F209" s="5"/>
      <c r="G209" s="5"/>
      <c r="H209" s="9"/>
    </row>
    <row r="210" spans="1:8" x14ac:dyDescent="0.25">
      <c r="A210" s="7"/>
      <c r="B210" s="5"/>
      <c r="C210" s="5"/>
      <c r="D210" s="5"/>
      <c r="E210" s="5"/>
      <c r="F210" s="5"/>
      <c r="G210" s="5"/>
      <c r="H210" s="9"/>
    </row>
    <row r="211" spans="1:8" x14ac:dyDescent="0.25">
      <c r="A211" s="7"/>
      <c r="B211" s="5"/>
      <c r="C211" s="5"/>
      <c r="D211" s="5"/>
      <c r="E211" s="5"/>
      <c r="F211" s="5"/>
      <c r="G211" s="5"/>
      <c r="H211" s="9"/>
    </row>
    <row r="212" spans="1:8" x14ac:dyDescent="0.25">
      <c r="A212" s="7"/>
      <c r="B212" s="5"/>
      <c r="C212" s="5"/>
      <c r="D212" s="5"/>
      <c r="E212" s="5"/>
      <c r="F212" s="5"/>
      <c r="G212" s="5"/>
      <c r="H212" s="9"/>
    </row>
    <row r="213" spans="1:8" x14ac:dyDescent="0.25">
      <c r="A213" s="7"/>
      <c r="B213" s="5"/>
      <c r="C213" s="5"/>
      <c r="D213" s="5"/>
      <c r="E213" s="5"/>
      <c r="F213" s="5"/>
      <c r="G213" s="5"/>
      <c r="H213" s="9"/>
    </row>
    <row r="214" spans="1:8" x14ac:dyDescent="0.25">
      <c r="A214" s="7"/>
      <c r="B214" s="5"/>
      <c r="C214" s="5"/>
      <c r="D214" s="5"/>
      <c r="E214" s="5"/>
      <c r="F214" s="5"/>
      <c r="G214" s="5"/>
      <c r="H214" s="9"/>
    </row>
    <row r="215" spans="1:8" x14ac:dyDescent="0.25">
      <c r="A215" s="7"/>
      <c r="B215" s="5"/>
      <c r="C215" s="5"/>
      <c r="D215" s="5"/>
      <c r="E215" s="5"/>
      <c r="F215" s="5"/>
      <c r="G215" s="5"/>
      <c r="H215" s="9"/>
    </row>
    <row r="216" spans="1:8" x14ac:dyDescent="0.25">
      <c r="A216" s="7"/>
      <c r="B216" s="5"/>
      <c r="C216" s="5"/>
      <c r="D216" s="5"/>
      <c r="E216" s="5"/>
      <c r="F216" s="5"/>
      <c r="G216" s="5"/>
      <c r="H216" s="9"/>
    </row>
    <row r="217" spans="1:8" x14ac:dyDescent="0.25">
      <c r="A217" s="7"/>
      <c r="B217" s="5"/>
      <c r="C217" s="5"/>
      <c r="D217" s="5"/>
      <c r="E217" s="5"/>
      <c r="F217" s="5"/>
      <c r="G217" s="5"/>
      <c r="H217" s="9"/>
    </row>
    <row r="218" spans="1:8" x14ac:dyDescent="0.25">
      <c r="A218" s="7"/>
      <c r="B218" s="5"/>
      <c r="C218" s="5"/>
      <c r="D218" s="5"/>
      <c r="E218" s="5"/>
      <c r="F218" s="5"/>
      <c r="G218" s="5"/>
      <c r="H218" s="9"/>
    </row>
    <row r="219" spans="1:8" x14ac:dyDescent="0.25">
      <c r="A219" s="7"/>
      <c r="B219" s="5"/>
      <c r="C219" s="5"/>
      <c r="D219" s="5"/>
      <c r="E219" s="5"/>
      <c r="F219" s="5"/>
      <c r="G219" s="5"/>
      <c r="H219" s="9"/>
    </row>
    <row r="220" spans="1:8" x14ac:dyDescent="0.25">
      <c r="A220" s="7"/>
      <c r="B220" s="5"/>
      <c r="C220" s="5"/>
      <c r="D220" s="5"/>
      <c r="E220" s="5"/>
      <c r="F220" s="5"/>
      <c r="G220" s="5"/>
      <c r="H220" s="9"/>
    </row>
    <row r="221" spans="1:8" x14ac:dyDescent="0.25">
      <c r="A221" s="7"/>
      <c r="B221" s="5"/>
      <c r="C221" s="5"/>
      <c r="D221" s="5"/>
      <c r="E221" s="5"/>
      <c r="F221" s="5"/>
      <c r="G221" s="5"/>
      <c r="H221" s="9"/>
    </row>
    <row r="222" spans="1:8" x14ac:dyDescent="0.25">
      <c r="A222" s="7"/>
      <c r="B222" s="5"/>
      <c r="C222" s="5"/>
      <c r="D222" s="5"/>
      <c r="E222" s="5"/>
      <c r="F222" s="5"/>
      <c r="G222" s="5"/>
      <c r="H222" s="9"/>
    </row>
    <row r="223" spans="1:8" x14ac:dyDescent="0.25">
      <c r="A223" s="7"/>
      <c r="B223" s="5"/>
      <c r="C223" s="5"/>
      <c r="D223" s="5"/>
      <c r="E223" s="5"/>
      <c r="F223" s="5"/>
      <c r="G223" s="5"/>
      <c r="H223" s="9"/>
    </row>
    <row r="224" spans="1:8" x14ac:dyDescent="0.25">
      <c r="A224" s="7"/>
      <c r="B224" s="5"/>
      <c r="C224" s="5"/>
      <c r="D224" s="5"/>
      <c r="E224" s="5"/>
      <c r="F224" s="5"/>
      <c r="G224" s="5"/>
      <c r="H224" s="9"/>
    </row>
    <row r="225" spans="1:8" x14ac:dyDescent="0.25">
      <c r="A225" s="7"/>
      <c r="B225" s="5"/>
      <c r="C225" s="5"/>
      <c r="D225" s="5"/>
      <c r="E225" s="5"/>
      <c r="F225" s="5"/>
      <c r="G225" s="5"/>
      <c r="H225" s="9"/>
    </row>
    <row r="226" spans="1:8" x14ac:dyDescent="0.25">
      <c r="A226" s="7"/>
      <c r="B226" s="5"/>
      <c r="C226" s="5"/>
      <c r="D226" s="5"/>
      <c r="E226" s="5"/>
      <c r="F226" s="5"/>
      <c r="G226" s="5"/>
      <c r="H226" s="9"/>
    </row>
    <row r="227" spans="1:8" x14ac:dyDescent="0.25">
      <c r="A227" s="7"/>
      <c r="B227" s="5"/>
      <c r="C227" s="5"/>
      <c r="D227" s="5"/>
      <c r="E227" s="5"/>
      <c r="F227" s="5"/>
      <c r="G227" s="5"/>
      <c r="H227" s="9"/>
    </row>
    <row r="228" spans="1:8" x14ac:dyDescent="0.25">
      <c r="A228" s="7"/>
      <c r="B228" s="5"/>
      <c r="C228" s="5"/>
      <c r="D228" s="5"/>
      <c r="E228" s="5"/>
      <c r="F228" s="5"/>
      <c r="G228" s="5"/>
      <c r="H228" s="9"/>
    </row>
    <row r="229" spans="1:8" x14ac:dyDescent="0.25">
      <c r="A229" s="7"/>
      <c r="B229" s="5"/>
      <c r="C229" s="5"/>
      <c r="D229" s="5"/>
      <c r="E229" s="5"/>
      <c r="F229" s="5"/>
      <c r="G229" s="5"/>
      <c r="H229" s="9"/>
    </row>
    <row r="230" spans="1:8" x14ac:dyDescent="0.25">
      <c r="A230" s="7"/>
      <c r="B230" s="5"/>
      <c r="C230" s="5"/>
      <c r="D230" s="5"/>
      <c r="E230" s="5"/>
      <c r="F230" s="5"/>
      <c r="G230" s="5"/>
      <c r="H230" s="9"/>
    </row>
    <row r="231" spans="1:8" x14ac:dyDescent="0.25">
      <c r="A231" s="7"/>
      <c r="B231" s="5"/>
      <c r="C231" s="5"/>
      <c r="D231" s="5"/>
      <c r="E231" s="5"/>
      <c r="F231" s="5"/>
      <c r="G231" s="5"/>
      <c r="H231" s="9"/>
    </row>
    <row r="232" spans="1:8" x14ac:dyDescent="0.25">
      <c r="A232" s="7"/>
      <c r="B232" s="5"/>
      <c r="C232" s="5"/>
      <c r="D232" s="5"/>
      <c r="E232" s="5"/>
      <c r="F232" s="5"/>
      <c r="G232" s="5"/>
      <c r="H232" s="9"/>
    </row>
    <row r="233" spans="1:8" x14ac:dyDescent="0.25">
      <c r="A233" s="7"/>
      <c r="B233" s="5"/>
      <c r="C233" s="5"/>
      <c r="D233" s="5"/>
      <c r="E233" s="5"/>
      <c r="F233" s="5"/>
      <c r="G233" s="5"/>
      <c r="H233" s="9"/>
    </row>
    <row r="234" spans="1:8" x14ac:dyDescent="0.25">
      <c r="A234" s="7"/>
      <c r="B234" s="5"/>
      <c r="C234" s="5"/>
      <c r="D234" s="5"/>
      <c r="E234" s="5"/>
      <c r="F234" s="5"/>
      <c r="G234" s="5"/>
      <c r="H234" s="9"/>
    </row>
    <row r="235" spans="1:8" x14ac:dyDescent="0.25">
      <c r="A235" s="7"/>
      <c r="B235" s="5"/>
      <c r="C235" s="5"/>
      <c r="D235" s="5"/>
      <c r="E235" s="5"/>
      <c r="F235" s="5"/>
      <c r="G235" s="5"/>
      <c r="H235" s="9"/>
    </row>
    <row r="236" spans="1:8" x14ac:dyDescent="0.25">
      <c r="A236" s="7"/>
      <c r="B236" s="5"/>
      <c r="C236" s="5"/>
      <c r="D236" s="5"/>
      <c r="E236" s="5"/>
      <c r="F236" s="5"/>
      <c r="G236" s="5"/>
      <c r="H236" s="9"/>
    </row>
    <row r="237" spans="1:8" x14ac:dyDescent="0.25">
      <c r="A237" s="7"/>
      <c r="B237" s="5"/>
      <c r="C237" s="5"/>
      <c r="D237" s="5"/>
      <c r="E237" s="5"/>
      <c r="F237" s="5"/>
      <c r="G237" s="5"/>
      <c r="H237" s="9"/>
    </row>
    <row r="238" spans="1:8" x14ac:dyDescent="0.25">
      <c r="A238" s="7"/>
      <c r="B238" s="5"/>
      <c r="C238" s="5"/>
      <c r="D238" s="5"/>
      <c r="E238" s="5"/>
      <c r="F238" s="5"/>
      <c r="G238" s="5"/>
      <c r="H238" s="9"/>
    </row>
    <row r="239" spans="1:8" x14ac:dyDescent="0.25">
      <c r="A239" s="7"/>
      <c r="B239" s="5"/>
      <c r="C239" s="5"/>
      <c r="D239" s="5"/>
      <c r="E239" s="5"/>
      <c r="F239" s="5"/>
      <c r="G239" s="5"/>
      <c r="H239" s="9"/>
    </row>
    <row r="240" spans="1:8" x14ac:dyDescent="0.25">
      <c r="A240" s="7"/>
      <c r="B240" s="5"/>
      <c r="C240" s="5"/>
      <c r="D240" s="5"/>
      <c r="E240" s="5"/>
      <c r="F240" s="5"/>
      <c r="G240" s="5"/>
      <c r="H240" s="9"/>
    </row>
    <row r="241" spans="1:8" x14ac:dyDescent="0.25">
      <c r="A241" s="7"/>
      <c r="B241" s="5"/>
      <c r="C241" s="5"/>
      <c r="D241" s="5"/>
      <c r="E241" s="5"/>
      <c r="F241" s="5"/>
      <c r="G241" s="5"/>
      <c r="H241" s="9"/>
    </row>
    <row r="242" spans="1:8" x14ac:dyDescent="0.25">
      <c r="A242" s="7"/>
      <c r="B242" s="5"/>
      <c r="C242" s="5"/>
      <c r="D242" s="5"/>
      <c r="E242" s="5"/>
      <c r="F242" s="5"/>
      <c r="G242" s="5"/>
      <c r="H242" s="9"/>
    </row>
    <row r="243" spans="1:8" x14ac:dyDescent="0.25">
      <c r="A243" s="7"/>
      <c r="B243" s="5"/>
      <c r="C243" s="5"/>
      <c r="D243" s="5"/>
      <c r="E243" s="5"/>
      <c r="F243" s="5"/>
      <c r="G243" s="5"/>
      <c r="H243" s="9"/>
    </row>
    <row r="244" spans="1:8" x14ac:dyDescent="0.25">
      <c r="A244" s="7"/>
      <c r="B244" s="5"/>
      <c r="C244" s="5"/>
      <c r="D244" s="5"/>
      <c r="E244" s="5"/>
      <c r="F244" s="5"/>
      <c r="G244" s="5"/>
      <c r="H244" s="9"/>
    </row>
    <row r="245" spans="1:8" ht="15.75" thickBot="1" x14ac:dyDescent="0.3">
      <c r="A245" s="10"/>
      <c r="B245" s="11"/>
      <c r="C245" s="11"/>
      <c r="D245" s="11"/>
      <c r="E245" s="11"/>
      <c r="F245" s="11"/>
      <c r="G245" s="11"/>
      <c r="H245" s="1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2021-05-27T03:27:05Z</cp:lastPrinted>
  <dcterms:created xsi:type="dcterms:W3CDTF">2021-02-04T09:51:23Z</dcterms:created>
  <dcterms:modified xsi:type="dcterms:W3CDTF">2021-07-26T07:43:29Z</dcterms:modified>
</cp:coreProperties>
</file>