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/Desktop/NOTAS 2027/"/>
    </mc:Choice>
  </mc:AlternateContent>
  <xr:revisionPtr revIDLastSave="0" documentId="13_ncr:1_{B0EC9F8E-E80B-F54D-9C22-61EF34C2AB38}" xr6:coauthVersionLast="47" xr6:coauthVersionMax="47" xr10:uidLastSave="{00000000-0000-0000-0000-000000000000}"/>
  <bookViews>
    <workbookView xWindow="620" yWindow="1300" windowWidth="34040" windowHeight="18300" activeTab="2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55" i="27" l="1"/>
  <c r="BG55" i="27"/>
  <c r="BF55" i="27"/>
  <c r="BE55" i="27"/>
  <c r="BI55" i="27" s="1"/>
  <c r="BH54" i="27"/>
  <c r="BG54" i="27"/>
  <c r="BF54" i="27"/>
  <c r="BE54" i="27"/>
  <c r="BI54" i="27" s="1"/>
  <c r="BH53" i="27"/>
  <c r="BG53" i="27"/>
  <c r="BF53" i="27"/>
  <c r="BE53" i="27"/>
  <c r="BI53" i="27" s="1"/>
  <c r="BH52" i="27"/>
  <c r="BG52" i="27"/>
  <c r="BF52" i="27"/>
  <c r="BE52" i="27"/>
  <c r="BI52" i="27" s="1"/>
  <c r="BH51" i="27"/>
  <c r="BG51" i="27"/>
  <c r="BF51" i="27"/>
  <c r="BE51" i="27"/>
  <c r="BI51" i="27" s="1"/>
  <c r="BH50" i="27"/>
  <c r="BG50" i="27"/>
  <c r="BF50" i="27"/>
  <c r="BE50" i="27"/>
  <c r="BI50" i="27" s="1"/>
  <c r="BH49" i="27"/>
  <c r="BG49" i="27"/>
  <c r="BF49" i="27"/>
  <c r="BE49" i="27"/>
  <c r="BI49" i="27" s="1"/>
  <c r="BH48" i="27"/>
  <c r="BG48" i="27"/>
  <c r="BF48" i="27"/>
  <c r="BE48" i="27"/>
  <c r="BI48" i="27" s="1"/>
  <c r="BH47" i="27"/>
  <c r="BG47" i="27"/>
  <c r="BF47" i="27"/>
  <c r="BE47" i="27"/>
  <c r="BI47" i="27" s="1"/>
  <c r="BH46" i="27"/>
  <c r="BG46" i="27"/>
  <c r="BF46" i="27"/>
  <c r="BE46" i="27"/>
  <c r="BI46" i="27" s="1"/>
  <c r="BH45" i="27"/>
  <c r="BG45" i="27"/>
  <c r="BF45" i="27"/>
  <c r="BE45" i="27"/>
  <c r="BI45" i="27" s="1"/>
  <c r="BH44" i="27"/>
  <c r="BG44" i="27"/>
  <c r="BF44" i="27"/>
  <c r="BE44" i="27"/>
  <c r="BI44" i="27" s="1"/>
  <c r="BH43" i="27"/>
  <c r="BG43" i="27"/>
  <c r="BF43" i="27"/>
  <c r="BE43" i="27"/>
  <c r="BI43" i="27" s="1"/>
  <c r="BH42" i="27"/>
  <c r="BG42" i="27"/>
  <c r="BF42" i="27"/>
  <c r="BE42" i="27"/>
  <c r="BI42" i="27" s="1"/>
  <c r="BH41" i="27"/>
  <c r="BG41" i="27"/>
  <c r="BF41" i="27"/>
  <c r="BE41" i="27"/>
  <c r="BI41" i="27" s="1"/>
  <c r="BH40" i="27"/>
  <c r="BG40" i="27"/>
  <c r="BF40" i="27"/>
  <c r="BE40" i="27"/>
  <c r="BI40" i="27" s="1"/>
  <c r="BH39" i="27"/>
  <c r="BG39" i="27"/>
  <c r="BF39" i="27"/>
  <c r="BE39" i="27"/>
  <c r="BI39" i="27" s="1"/>
  <c r="BH38" i="27"/>
  <c r="BG38" i="27"/>
  <c r="BF38" i="27"/>
  <c r="BE38" i="27"/>
  <c r="BI38" i="27" s="1"/>
  <c r="BH37" i="27"/>
  <c r="BG37" i="27"/>
  <c r="BF37" i="27"/>
  <c r="BE37" i="27"/>
  <c r="BI37" i="27" s="1"/>
  <c r="BH36" i="27"/>
  <c r="BG36" i="27"/>
  <c r="BF36" i="27"/>
  <c r="BE36" i="27"/>
  <c r="BI36" i="27" s="1"/>
  <c r="BH35" i="27"/>
  <c r="BG35" i="27"/>
  <c r="BF35" i="27"/>
  <c r="BE35" i="27"/>
  <c r="BI35" i="27" s="1"/>
  <c r="BH34" i="27"/>
  <c r="BG34" i="27"/>
  <c r="BF34" i="27"/>
  <c r="BE34" i="27"/>
  <c r="BI34" i="27" s="1"/>
  <c r="BH33" i="27"/>
  <c r="BG33" i="27"/>
  <c r="BF33" i="27"/>
  <c r="BE33" i="27"/>
  <c r="BI33" i="27" s="1"/>
  <c r="BH32" i="27"/>
  <c r="BG32" i="27"/>
  <c r="BF32" i="27"/>
  <c r="BE32" i="27"/>
  <c r="BI32" i="27" s="1"/>
  <c r="BH31" i="27"/>
  <c r="BG31" i="27"/>
  <c r="BF31" i="27"/>
  <c r="BE31" i="27"/>
  <c r="BI31" i="27" s="1"/>
  <c r="BH30" i="27"/>
  <c r="BG30" i="27"/>
  <c r="BF30" i="27"/>
  <c r="BE30" i="27"/>
  <c r="BI30" i="27" s="1"/>
  <c r="BH29" i="27"/>
  <c r="BG29" i="27"/>
  <c r="BF29" i="27"/>
  <c r="BE29" i="27"/>
  <c r="BI29" i="27" s="1"/>
  <c r="BH28" i="27"/>
  <c r="BG28" i="27"/>
  <c r="BF28" i="27"/>
  <c r="BE28" i="27"/>
  <c r="BI28" i="27" s="1"/>
  <c r="BH27" i="27"/>
  <c r="BG27" i="27"/>
  <c r="BF27" i="27"/>
  <c r="BE27" i="27"/>
  <c r="BI27" i="27" s="1"/>
  <c r="BH26" i="27"/>
  <c r="BG26" i="27"/>
  <c r="BF26" i="27"/>
  <c r="BE26" i="27"/>
  <c r="BI26" i="27" s="1"/>
  <c r="BH25" i="27"/>
  <c r="BG25" i="27"/>
  <c r="BF25" i="27"/>
  <c r="BE25" i="27"/>
  <c r="BI25" i="27" s="1"/>
  <c r="BH24" i="27"/>
  <c r="BG24" i="27"/>
  <c r="BF24" i="27"/>
  <c r="BE24" i="27"/>
  <c r="BI24" i="27" s="1"/>
  <c r="BH23" i="27"/>
  <c r="BG23" i="27"/>
  <c r="BF23" i="27"/>
  <c r="BE23" i="27"/>
  <c r="BI23" i="27" s="1"/>
  <c r="BH22" i="27"/>
  <c r="BG22" i="27"/>
  <c r="BI22" i="27" s="1"/>
  <c r="BF22" i="27"/>
  <c r="BE22" i="27"/>
  <c r="BH21" i="27"/>
  <c r="BG21" i="27"/>
  <c r="BF21" i="27"/>
  <c r="BE21" i="27"/>
  <c r="BI21" i="27" s="1"/>
  <c r="BH20" i="27"/>
  <c r="BG20" i="27"/>
  <c r="BF20" i="27"/>
  <c r="BE20" i="27"/>
  <c r="BI20" i="27" s="1"/>
  <c r="BH19" i="27"/>
  <c r="BG19" i="27"/>
  <c r="BF19" i="27"/>
  <c r="BE19" i="27"/>
  <c r="BI19" i="27" s="1"/>
  <c r="BH18" i="27"/>
  <c r="BG18" i="27"/>
  <c r="BF18" i="27"/>
  <c r="BE18" i="27"/>
  <c r="BI18" i="27" s="1"/>
  <c r="BH17" i="27"/>
  <c r="BG17" i="27"/>
  <c r="BF17" i="27"/>
  <c r="BE17" i="27"/>
  <c r="BI17" i="27" s="1"/>
  <c r="BH16" i="27"/>
  <c r="BG16" i="27"/>
  <c r="BF16" i="27"/>
  <c r="BE16" i="27"/>
  <c r="BI16" i="27" s="1"/>
  <c r="BH15" i="27"/>
  <c r="BG15" i="27"/>
  <c r="BF15" i="27"/>
  <c r="BE15" i="27"/>
  <c r="BI15" i="27" s="1"/>
  <c r="BH14" i="27"/>
  <c r="BG14" i="27"/>
  <c r="BF14" i="27"/>
  <c r="BE14" i="27"/>
  <c r="BI14" i="27" s="1"/>
  <c r="BH13" i="27"/>
  <c r="BG13" i="27"/>
  <c r="BF13" i="27"/>
  <c r="BE13" i="27"/>
  <c r="BI13" i="27" s="1"/>
  <c r="BH12" i="27"/>
  <c r="BG12" i="27"/>
  <c r="BF12" i="27"/>
  <c r="BE12" i="27"/>
  <c r="BI12" i="27" s="1"/>
  <c r="BH11" i="27"/>
  <c r="BG11" i="27"/>
  <c r="BF11" i="27"/>
  <c r="BE11" i="27"/>
  <c r="BI11" i="27" s="1"/>
  <c r="BH55" i="29"/>
  <c r="BG55" i="29"/>
  <c r="BF55" i="29"/>
  <c r="BE55" i="29"/>
  <c r="BI55" i="29" s="1"/>
  <c r="BH54" i="29"/>
  <c r="BG54" i="29"/>
  <c r="BF54" i="29"/>
  <c r="BE54" i="29"/>
  <c r="BI54" i="29" s="1"/>
  <c r="BH53" i="29"/>
  <c r="BG53" i="29"/>
  <c r="BF53" i="29"/>
  <c r="BE53" i="29"/>
  <c r="BI53" i="29" s="1"/>
  <c r="BH52" i="29"/>
  <c r="BG52" i="29"/>
  <c r="BF52" i="29"/>
  <c r="BE52" i="29"/>
  <c r="BI52" i="29" s="1"/>
  <c r="BH51" i="29"/>
  <c r="BG51" i="29"/>
  <c r="BF51" i="29"/>
  <c r="BE51" i="29"/>
  <c r="BI51" i="29" s="1"/>
  <c r="BH50" i="29"/>
  <c r="BG50" i="29"/>
  <c r="BF50" i="29"/>
  <c r="BE50" i="29"/>
  <c r="BI50" i="29" s="1"/>
  <c r="BH49" i="29"/>
  <c r="BG49" i="29"/>
  <c r="BF49" i="29"/>
  <c r="BE49" i="29"/>
  <c r="BI49" i="29" s="1"/>
  <c r="BH48" i="29"/>
  <c r="BG48" i="29"/>
  <c r="BF48" i="29"/>
  <c r="BE48" i="29"/>
  <c r="BI48" i="29" s="1"/>
  <c r="BH47" i="29"/>
  <c r="BG47" i="29"/>
  <c r="BF47" i="29"/>
  <c r="BE47" i="29"/>
  <c r="BI47" i="29" s="1"/>
  <c r="BH46" i="29"/>
  <c r="BG46" i="29"/>
  <c r="BF46" i="29"/>
  <c r="BE46" i="29"/>
  <c r="BI46" i="29" s="1"/>
  <c r="BH45" i="29"/>
  <c r="BG45" i="29"/>
  <c r="BF45" i="29"/>
  <c r="BE45" i="29"/>
  <c r="BI45" i="29" s="1"/>
  <c r="BH44" i="29"/>
  <c r="BG44" i="29"/>
  <c r="BF44" i="29"/>
  <c r="BE44" i="29"/>
  <c r="BI44" i="29" s="1"/>
  <c r="BH43" i="29"/>
  <c r="BG43" i="29"/>
  <c r="BF43" i="29"/>
  <c r="BE43" i="29"/>
  <c r="BI43" i="29" s="1"/>
  <c r="BH42" i="29"/>
  <c r="BG42" i="29"/>
  <c r="BF42" i="29"/>
  <c r="BE42" i="29"/>
  <c r="BI42" i="29" s="1"/>
  <c r="BH41" i="29"/>
  <c r="BG41" i="29"/>
  <c r="BF41" i="29"/>
  <c r="BE41" i="29"/>
  <c r="BI41" i="29" s="1"/>
  <c r="BH40" i="29"/>
  <c r="BG40" i="29"/>
  <c r="BF40" i="29"/>
  <c r="BE40" i="29"/>
  <c r="BI40" i="29" s="1"/>
  <c r="BH39" i="29"/>
  <c r="BG39" i="29"/>
  <c r="BF39" i="29"/>
  <c r="BE39" i="29"/>
  <c r="BI39" i="29" s="1"/>
  <c r="BH38" i="29"/>
  <c r="BG38" i="29"/>
  <c r="BF38" i="29"/>
  <c r="BE38" i="29"/>
  <c r="BI38" i="29" s="1"/>
  <c r="BH37" i="29"/>
  <c r="BG37" i="29"/>
  <c r="BF37" i="29"/>
  <c r="BE37" i="29"/>
  <c r="BI37" i="29" s="1"/>
  <c r="BH36" i="29"/>
  <c r="BG36" i="29"/>
  <c r="BF36" i="29"/>
  <c r="BE36" i="29"/>
  <c r="BI36" i="29" s="1"/>
  <c r="BH35" i="29"/>
  <c r="BG35" i="29"/>
  <c r="BF35" i="29"/>
  <c r="BE35" i="29"/>
  <c r="BI35" i="29" s="1"/>
  <c r="BH34" i="29"/>
  <c r="BG34" i="29"/>
  <c r="BF34" i="29"/>
  <c r="BE34" i="29"/>
  <c r="BI34" i="29" s="1"/>
  <c r="BH33" i="29"/>
  <c r="BG33" i="29"/>
  <c r="BF33" i="29"/>
  <c r="BE33" i="29"/>
  <c r="BH32" i="29"/>
  <c r="BG32" i="29"/>
  <c r="BF32" i="29"/>
  <c r="BE32" i="29"/>
  <c r="BI32" i="29" s="1"/>
  <c r="BH31" i="29"/>
  <c r="BG31" i="29"/>
  <c r="BF31" i="29"/>
  <c r="BE31" i="29"/>
  <c r="BI31" i="29" s="1"/>
  <c r="BH30" i="29"/>
  <c r="BG30" i="29"/>
  <c r="BF30" i="29"/>
  <c r="BE30" i="29"/>
  <c r="BI30" i="29" s="1"/>
  <c r="BH29" i="29"/>
  <c r="BG29" i="29"/>
  <c r="BF29" i="29"/>
  <c r="BE29" i="29"/>
  <c r="BI29" i="29" s="1"/>
  <c r="BH28" i="29"/>
  <c r="BG28" i="29"/>
  <c r="BF28" i="29"/>
  <c r="BE28" i="29"/>
  <c r="BI28" i="29" s="1"/>
  <c r="BH27" i="29"/>
  <c r="BG27" i="29"/>
  <c r="BF27" i="29"/>
  <c r="BE27" i="29"/>
  <c r="BI27" i="29" s="1"/>
  <c r="BH26" i="29"/>
  <c r="BG26" i="29"/>
  <c r="BF26" i="29"/>
  <c r="BE26" i="29"/>
  <c r="BI26" i="29" s="1"/>
  <c r="BH25" i="29"/>
  <c r="BG25" i="29"/>
  <c r="BF25" i="29"/>
  <c r="BE25" i="29"/>
  <c r="BI25" i="29" s="1"/>
  <c r="BH24" i="29"/>
  <c r="BG24" i="29"/>
  <c r="BF24" i="29"/>
  <c r="BE24" i="29"/>
  <c r="BI24" i="29" s="1"/>
  <c r="BH23" i="29"/>
  <c r="BG23" i="29"/>
  <c r="BF23" i="29"/>
  <c r="BE23" i="29"/>
  <c r="BI23" i="29" s="1"/>
  <c r="BH22" i="29"/>
  <c r="BG22" i="29"/>
  <c r="BF22" i="29"/>
  <c r="BE22" i="29"/>
  <c r="BI22" i="29" s="1"/>
  <c r="BH21" i="29"/>
  <c r="BG21" i="29"/>
  <c r="BF21" i="29"/>
  <c r="BE21" i="29"/>
  <c r="BI21" i="29" s="1"/>
  <c r="BH20" i="29"/>
  <c r="BG20" i="29"/>
  <c r="BF20" i="29"/>
  <c r="BE20" i="29"/>
  <c r="BI20" i="29" s="1"/>
  <c r="BH19" i="29"/>
  <c r="BG19" i="29"/>
  <c r="BF19" i="29"/>
  <c r="BE19" i="29"/>
  <c r="BI19" i="29" s="1"/>
  <c r="BH18" i="29"/>
  <c r="BG18" i="29"/>
  <c r="BF18" i="29"/>
  <c r="BE18" i="29"/>
  <c r="BI18" i="29" s="1"/>
  <c r="BH17" i="29"/>
  <c r="BG17" i="29"/>
  <c r="BF17" i="29"/>
  <c r="BE17" i="29"/>
  <c r="BI17" i="29" s="1"/>
  <c r="BH16" i="29"/>
  <c r="BG16" i="29"/>
  <c r="BF16" i="29"/>
  <c r="BE16" i="29"/>
  <c r="BI16" i="29" s="1"/>
  <c r="BH15" i="29"/>
  <c r="BG15" i="29"/>
  <c r="BF15" i="29"/>
  <c r="BE15" i="29"/>
  <c r="BI15" i="29" s="1"/>
  <c r="BH14" i="29"/>
  <c r="BG14" i="29"/>
  <c r="BF14" i="29"/>
  <c r="BE14" i="29"/>
  <c r="BI14" i="29" s="1"/>
  <c r="BH13" i="29"/>
  <c r="BG13" i="29"/>
  <c r="BF13" i="29"/>
  <c r="BE13" i="29"/>
  <c r="BI13" i="29" s="1"/>
  <c r="BH12" i="29"/>
  <c r="BG12" i="29"/>
  <c r="BF12" i="29"/>
  <c r="BE12" i="29"/>
  <c r="BI12" i="29" s="1"/>
  <c r="BH11" i="29"/>
  <c r="BG11" i="29"/>
  <c r="BF11" i="29"/>
  <c r="BE11" i="29"/>
  <c r="BI11" i="29" s="1"/>
  <c r="BH55" i="32"/>
  <c r="BG55" i="32"/>
  <c r="BF55" i="32"/>
  <c r="BE55" i="32"/>
  <c r="BI55" i="32" s="1"/>
  <c r="BH54" i="32"/>
  <c r="BG54" i="32"/>
  <c r="BF54" i="32"/>
  <c r="BE54" i="32"/>
  <c r="BI54" i="32" s="1"/>
  <c r="BH53" i="32"/>
  <c r="BG53" i="32"/>
  <c r="BF53" i="32"/>
  <c r="BE53" i="32"/>
  <c r="BI53" i="32" s="1"/>
  <c r="BH52" i="32"/>
  <c r="BG52" i="32"/>
  <c r="BF52" i="32"/>
  <c r="BE52" i="32"/>
  <c r="BI52" i="32" s="1"/>
  <c r="BH51" i="32"/>
  <c r="BG51" i="32"/>
  <c r="BF51" i="32"/>
  <c r="BE51" i="32"/>
  <c r="BI51" i="32" s="1"/>
  <c r="BH50" i="32"/>
  <c r="BG50" i="32"/>
  <c r="BF50" i="32"/>
  <c r="BE50" i="32"/>
  <c r="BI50" i="32" s="1"/>
  <c r="BH49" i="32"/>
  <c r="BG49" i="32"/>
  <c r="BF49" i="32"/>
  <c r="BE49" i="32"/>
  <c r="BI49" i="32" s="1"/>
  <c r="BH48" i="32"/>
  <c r="BG48" i="32"/>
  <c r="BF48" i="32"/>
  <c r="BE48" i="32"/>
  <c r="BI48" i="32" s="1"/>
  <c r="BH47" i="32"/>
  <c r="BG47" i="32"/>
  <c r="BF47" i="32"/>
  <c r="BE47" i="32"/>
  <c r="BI47" i="32" s="1"/>
  <c r="BH46" i="32"/>
  <c r="BG46" i="32"/>
  <c r="BF46" i="32"/>
  <c r="BE46" i="32"/>
  <c r="BI46" i="32" s="1"/>
  <c r="BH45" i="32"/>
  <c r="BG45" i="32"/>
  <c r="BF45" i="32"/>
  <c r="BE45" i="32"/>
  <c r="BI45" i="32" s="1"/>
  <c r="BH44" i="32"/>
  <c r="BG44" i="32"/>
  <c r="BF44" i="32"/>
  <c r="BE44" i="32"/>
  <c r="BH43" i="32"/>
  <c r="BG43" i="32"/>
  <c r="BF43" i="32"/>
  <c r="BE43" i="32"/>
  <c r="BI43" i="32" s="1"/>
  <c r="BH42" i="32"/>
  <c r="BG42" i="32"/>
  <c r="BF42" i="32"/>
  <c r="BE42" i="32"/>
  <c r="BI42" i="32" s="1"/>
  <c r="BH41" i="32"/>
  <c r="BG41" i="32"/>
  <c r="BF41" i="32"/>
  <c r="BE41" i="32"/>
  <c r="BI41" i="32" s="1"/>
  <c r="BH40" i="32"/>
  <c r="BG40" i="32"/>
  <c r="BF40" i="32"/>
  <c r="BE40" i="32"/>
  <c r="BI40" i="32" s="1"/>
  <c r="BH39" i="32"/>
  <c r="BG39" i="32"/>
  <c r="BF39" i="32"/>
  <c r="BE39" i="32"/>
  <c r="BI39" i="32" s="1"/>
  <c r="BH38" i="32"/>
  <c r="BG38" i="32"/>
  <c r="BF38" i="32"/>
  <c r="BE38" i="32"/>
  <c r="BI38" i="32" s="1"/>
  <c r="BH37" i="32"/>
  <c r="BG37" i="32"/>
  <c r="BF37" i="32"/>
  <c r="BE37" i="32"/>
  <c r="BI37" i="32" s="1"/>
  <c r="BH36" i="32"/>
  <c r="BG36" i="32"/>
  <c r="BF36" i="32"/>
  <c r="BE36" i="32"/>
  <c r="BI36" i="32" s="1"/>
  <c r="BH35" i="32"/>
  <c r="BG35" i="32"/>
  <c r="BF35" i="32"/>
  <c r="BE35" i="32"/>
  <c r="BI35" i="32" s="1"/>
  <c r="BH34" i="32"/>
  <c r="BG34" i="32"/>
  <c r="BF34" i="32"/>
  <c r="BE34" i="32"/>
  <c r="BI34" i="32" s="1"/>
  <c r="BH33" i="32"/>
  <c r="BG33" i="32"/>
  <c r="BF33" i="32"/>
  <c r="BE33" i="32"/>
  <c r="BI33" i="32" s="1"/>
  <c r="BH32" i="32"/>
  <c r="BG32" i="32"/>
  <c r="BF32" i="32"/>
  <c r="BE32" i="32"/>
  <c r="BI32" i="32" s="1"/>
  <c r="BH31" i="32"/>
  <c r="BG31" i="32"/>
  <c r="BF31" i="32"/>
  <c r="BE31" i="32"/>
  <c r="BI31" i="32" s="1"/>
  <c r="BH30" i="32"/>
  <c r="BG30" i="32"/>
  <c r="BF30" i="32"/>
  <c r="BE30" i="32"/>
  <c r="BI30" i="32" s="1"/>
  <c r="BH29" i="32"/>
  <c r="BG29" i="32"/>
  <c r="BF29" i="32"/>
  <c r="BE29" i="32"/>
  <c r="BI29" i="32" s="1"/>
  <c r="BH28" i="32"/>
  <c r="BG28" i="32"/>
  <c r="BF28" i="32"/>
  <c r="BE28" i="32"/>
  <c r="BI28" i="32" s="1"/>
  <c r="BH27" i="32"/>
  <c r="BG27" i="32"/>
  <c r="BF27" i="32"/>
  <c r="BE27" i="32"/>
  <c r="BI27" i="32" s="1"/>
  <c r="BH26" i="32"/>
  <c r="BG26" i="32"/>
  <c r="BF26" i="32"/>
  <c r="BE26" i="32"/>
  <c r="BI26" i="32" s="1"/>
  <c r="BH25" i="32"/>
  <c r="BG25" i="32"/>
  <c r="BF25" i="32"/>
  <c r="BE25" i="32"/>
  <c r="BI25" i="32" s="1"/>
  <c r="BH24" i="32"/>
  <c r="BG24" i="32"/>
  <c r="BF24" i="32"/>
  <c r="BE24" i="32"/>
  <c r="BI24" i="32" s="1"/>
  <c r="BH23" i="32"/>
  <c r="BG23" i="32"/>
  <c r="BF23" i="32"/>
  <c r="BE23" i="32"/>
  <c r="BI23" i="32" s="1"/>
  <c r="BH22" i="32"/>
  <c r="BG22" i="32"/>
  <c r="BF22" i="32"/>
  <c r="BE22" i="32"/>
  <c r="BI22" i="32" s="1"/>
  <c r="BH21" i="32"/>
  <c r="BG21" i="32"/>
  <c r="BF21" i="32"/>
  <c r="BE21" i="32"/>
  <c r="BI21" i="32" s="1"/>
  <c r="BH20" i="32"/>
  <c r="BG20" i="32"/>
  <c r="BF20" i="32"/>
  <c r="BE20" i="32"/>
  <c r="BI20" i="32" s="1"/>
  <c r="BH19" i="32"/>
  <c r="BG19" i="32"/>
  <c r="BF19" i="32"/>
  <c r="BE19" i="32"/>
  <c r="BI19" i="32" s="1"/>
  <c r="BH18" i="32"/>
  <c r="BG18" i="32"/>
  <c r="BF18" i="32"/>
  <c r="BE18" i="32"/>
  <c r="BI18" i="32" s="1"/>
  <c r="BH17" i="32"/>
  <c r="BG17" i="32"/>
  <c r="BF17" i="32"/>
  <c r="BE17" i="32"/>
  <c r="BI17" i="32" s="1"/>
  <c r="BH16" i="32"/>
  <c r="BG16" i="32"/>
  <c r="BF16" i="32"/>
  <c r="BE16" i="32"/>
  <c r="BI16" i="32" s="1"/>
  <c r="BH15" i="32"/>
  <c r="BG15" i="32"/>
  <c r="BF15" i="32"/>
  <c r="BE15" i="32"/>
  <c r="BI15" i="32" s="1"/>
  <c r="BH14" i="32"/>
  <c r="BG14" i="32"/>
  <c r="BF14" i="32"/>
  <c r="BE14" i="32"/>
  <c r="BI14" i="32" s="1"/>
  <c r="BH13" i="32"/>
  <c r="BG13" i="32"/>
  <c r="BF13" i="32"/>
  <c r="BE13" i="32"/>
  <c r="BI13" i="32" s="1"/>
  <c r="BH12" i="32"/>
  <c r="BG12" i="32"/>
  <c r="BF12" i="32"/>
  <c r="BE12" i="32"/>
  <c r="BI12" i="32" s="1"/>
  <c r="BH11" i="32"/>
  <c r="BG11" i="32"/>
  <c r="BF11" i="32"/>
  <c r="BE11" i="32"/>
  <c r="BI11" i="32" s="1"/>
  <c r="BH55" i="31"/>
  <c r="BG55" i="31"/>
  <c r="BF55" i="31"/>
  <c r="BE55" i="31"/>
  <c r="BI55" i="31" s="1"/>
  <c r="BH54" i="31"/>
  <c r="BG54" i="31"/>
  <c r="BF54" i="31"/>
  <c r="BE54" i="31"/>
  <c r="BI54" i="31" s="1"/>
  <c r="BH53" i="31"/>
  <c r="BG53" i="31"/>
  <c r="BF53" i="31"/>
  <c r="BE53" i="31"/>
  <c r="BI53" i="31" s="1"/>
  <c r="BH52" i="31"/>
  <c r="BG52" i="31"/>
  <c r="BF52" i="31"/>
  <c r="BE52" i="31"/>
  <c r="BI52" i="31" s="1"/>
  <c r="BH51" i="31"/>
  <c r="BG51" i="31"/>
  <c r="BF51" i="31"/>
  <c r="BE51" i="31"/>
  <c r="BI51" i="31" s="1"/>
  <c r="BH50" i="31"/>
  <c r="BG50" i="31"/>
  <c r="BF50" i="31"/>
  <c r="BE50" i="31"/>
  <c r="BI50" i="31" s="1"/>
  <c r="BH49" i="31"/>
  <c r="BG49" i="31"/>
  <c r="BF49" i="31"/>
  <c r="BE49" i="31"/>
  <c r="BI49" i="31" s="1"/>
  <c r="BH48" i="31"/>
  <c r="BG48" i="31"/>
  <c r="BF48" i="31"/>
  <c r="BE48" i="31"/>
  <c r="BH47" i="31"/>
  <c r="BG47" i="31"/>
  <c r="BF47" i="31"/>
  <c r="BE47" i="31"/>
  <c r="BI47" i="31" s="1"/>
  <c r="BH46" i="31"/>
  <c r="BG46" i="31"/>
  <c r="BF46" i="31"/>
  <c r="BE46" i="31"/>
  <c r="BI46" i="31" s="1"/>
  <c r="BH45" i="31"/>
  <c r="BG45" i="31"/>
  <c r="BF45" i="31"/>
  <c r="BE45" i="31"/>
  <c r="BI45" i="31" s="1"/>
  <c r="BH44" i="31"/>
  <c r="BG44" i="31"/>
  <c r="BF44" i="31"/>
  <c r="BE44" i="31"/>
  <c r="BI44" i="31" s="1"/>
  <c r="BH43" i="31"/>
  <c r="BG43" i="31"/>
  <c r="BF43" i="31"/>
  <c r="BE43" i="31"/>
  <c r="BI43" i="31" s="1"/>
  <c r="BH42" i="31"/>
  <c r="BG42" i="31"/>
  <c r="BF42" i="31"/>
  <c r="BE42" i="31"/>
  <c r="BI42" i="31" s="1"/>
  <c r="BH41" i="31"/>
  <c r="BG41" i="31"/>
  <c r="BF41" i="31"/>
  <c r="BE41" i="31"/>
  <c r="BI41" i="31" s="1"/>
  <c r="BH40" i="31"/>
  <c r="BG40" i="31"/>
  <c r="BF40" i="31"/>
  <c r="BE40" i="31"/>
  <c r="BI40" i="31" s="1"/>
  <c r="BH39" i="31"/>
  <c r="BG39" i="31"/>
  <c r="BF39" i="31"/>
  <c r="BE39" i="31"/>
  <c r="BI39" i="31" s="1"/>
  <c r="BH38" i="31"/>
  <c r="BG38" i="31"/>
  <c r="BF38" i="31"/>
  <c r="BE38" i="31"/>
  <c r="BI38" i="31" s="1"/>
  <c r="BH37" i="31"/>
  <c r="BG37" i="31"/>
  <c r="BF37" i="31"/>
  <c r="BE37" i="31"/>
  <c r="BI37" i="31" s="1"/>
  <c r="BH36" i="31"/>
  <c r="BG36" i="31"/>
  <c r="BF36" i="31"/>
  <c r="BE36" i="31"/>
  <c r="BI36" i="31" s="1"/>
  <c r="BH35" i="31"/>
  <c r="BG35" i="31"/>
  <c r="BF35" i="31"/>
  <c r="BE35" i="31"/>
  <c r="BI35" i="31" s="1"/>
  <c r="BH34" i="31"/>
  <c r="BG34" i="31"/>
  <c r="BF34" i="31"/>
  <c r="BE34" i="31"/>
  <c r="BI34" i="31" s="1"/>
  <c r="BH33" i="31"/>
  <c r="BG33" i="31"/>
  <c r="BF33" i="31"/>
  <c r="BE33" i="31"/>
  <c r="BH32" i="31"/>
  <c r="BG32" i="31"/>
  <c r="BF32" i="31"/>
  <c r="BE32" i="31"/>
  <c r="BI32" i="31" s="1"/>
  <c r="BH31" i="31"/>
  <c r="BG31" i="31"/>
  <c r="BF31" i="31"/>
  <c r="BE31" i="31"/>
  <c r="BI31" i="31" s="1"/>
  <c r="BH30" i="31"/>
  <c r="BG30" i="31"/>
  <c r="BF30" i="31"/>
  <c r="BE30" i="31"/>
  <c r="BI30" i="31" s="1"/>
  <c r="BH29" i="31"/>
  <c r="BG29" i="31"/>
  <c r="BF29" i="31"/>
  <c r="BE29" i="31"/>
  <c r="BI29" i="31" s="1"/>
  <c r="BH28" i="31"/>
  <c r="BG28" i="31"/>
  <c r="BF28" i="31"/>
  <c r="BE28" i="31"/>
  <c r="BI28" i="31" s="1"/>
  <c r="BH27" i="31"/>
  <c r="BG27" i="31"/>
  <c r="BF27" i="31"/>
  <c r="BE27" i="31"/>
  <c r="BI27" i="31" s="1"/>
  <c r="BH26" i="31"/>
  <c r="BG26" i="31"/>
  <c r="BF26" i="31"/>
  <c r="BE26" i="31"/>
  <c r="BI26" i="31" s="1"/>
  <c r="BH25" i="31"/>
  <c r="BG25" i="31"/>
  <c r="BF25" i="31"/>
  <c r="BE25" i="31"/>
  <c r="BH24" i="31"/>
  <c r="BG24" i="31"/>
  <c r="BF24" i="31"/>
  <c r="BE24" i="31"/>
  <c r="BI24" i="31" s="1"/>
  <c r="BH23" i="31"/>
  <c r="BG23" i="31"/>
  <c r="BF23" i="31"/>
  <c r="BE23" i="31"/>
  <c r="BI23" i="31" s="1"/>
  <c r="BH22" i="31"/>
  <c r="BG22" i="31"/>
  <c r="BF22" i="31"/>
  <c r="BE22" i="31"/>
  <c r="BI22" i="31" s="1"/>
  <c r="BH21" i="31"/>
  <c r="BG21" i="31"/>
  <c r="BF21" i="31"/>
  <c r="BE21" i="31"/>
  <c r="BH20" i="31"/>
  <c r="BG20" i="31"/>
  <c r="BF20" i="31"/>
  <c r="BE20" i="31"/>
  <c r="BI20" i="31" s="1"/>
  <c r="BH19" i="31"/>
  <c r="BG19" i="31"/>
  <c r="BF19" i="31"/>
  <c r="BE19" i="31"/>
  <c r="BI19" i="31" s="1"/>
  <c r="BH18" i="31"/>
  <c r="BG18" i="31"/>
  <c r="BF18" i="31"/>
  <c r="BE18" i="31"/>
  <c r="BI18" i="31" s="1"/>
  <c r="BH17" i="31"/>
  <c r="BG17" i="31"/>
  <c r="BF17" i="31"/>
  <c r="BE17" i="31"/>
  <c r="BI17" i="31" s="1"/>
  <c r="BH16" i="31"/>
  <c r="BG16" i="31"/>
  <c r="BF16" i="31"/>
  <c r="BE16" i="31"/>
  <c r="BI16" i="31" s="1"/>
  <c r="BH15" i="31"/>
  <c r="BG15" i="31"/>
  <c r="BF15" i="31"/>
  <c r="BE15" i="31"/>
  <c r="BI15" i="31" s="1"/>
  <c r="BH14" i="31"/>
  <c r="BG14" i="31"/>
  <c r="BF14" i="31"/>
  <c r="BE14" i="31"/>
  <c r="BI14" i="31" s="1"/>
  <c r="BH13" i="31"/>
  <c r="BG13" i="31"/>
  <c r="BF13" i="31"/>
  <c r="BE13" i="31"/>
  <c r="BI13" i="31" s="1"/>
  <c r="BH12" i="31"/>
  <c r="BG12" i="31"/>
  <c r="BF12" i="31"/>
  <c r="BE12" i="31"/>
  <c r="BI12" i="31" s="1"/>
  <c r="BH11" i="31"/>
  <c r="BG11" i="31"/>
  <c r="BF11" i="31"/>
  <c r="BE11" i="31"/>
  <c r="BI11" i="31" s="1"/>
  <c r="BH55" i="30"/>
  <c r="BG55" i="30"/>
  <c r="BF55" i="30"/>
  <c r="BE55" i="30"/>
  <c r="BH54" i="30"/>
  <c r="BG54" i="30"/>
  <c r="BF54" i="30"/>
  <c r="BE54" i="30"/>
  <c r="BI54" i="30" s="1"/>
  <c r="BH53" i="30"/>
  <c r="BG53" i="30"/>
  <c r="BF53" i="30"/>
  <c r="BE53" i="30"/>
  <c r="BI53" i="30" s="1"/>
  <c r="BH52" i="30"/>
  <c r="BG52" i="30"/>
  <c r="BF52" i="30"/>
  <c r="BE52" i="30"/>
  <c r="BI52" i="30" s="1"/>
  <c r="BH51" i="30"/>
  <c r="BG51" i="30"/>
  <c r="BF51" i="30"/>
  <c r="BE51" i="30"/>
  <c r="BI51" i="30" s="1"/>
  <c r="BH50" i="30"/>
  <c r="BG50" i="30"/>
  <c r="BF50" i="30"/>
  <c r="BE50" i="30"/>
  <c r="BI50" i="30" s="1"/>
  <c r="BH49" i="30"/>
  <c r="BG49" i="30"/>
  <c r="BF49" i="30"/>
  <c r="BE49" i="30"/>
  <c r="BI49" i="30" s="1"/>
  <c r="BH48" i="30"/>
  <c r="BG48" i="30"/>
  <c r="BF48" i="30"/>
  <c r="BE48" i="30"/>
  <c r="BI48" i="30" s="1"/>
  <c r="BH47" i="30"/>
  <c r="BG47" i="30"/>
  <c r="BF47" i="30"/>
  <c r="BE47" i="30"/>
  <c r="BI47" i="30" s="1"/>
  <c r="BH46" i="30"/>
  <c r="BG46" i="30"/>
  <c r="BF46" i="30"/>
  <c r="BE46" i="30"/>
  <c r="BI46" i="30" s="1"/>
  <c r="BH45" i="30"/>
  <c r="BG45" i="30"/>
  <c r="BF45" i="30"/>
  <c r="BE45" i="30"/>
  <c r="BI45" i="30" s="1"/>
  <c r="BH44" i="30"/>
  <c r="BG44" i="30"/>
  <c r="BF44" i="30"/>
  <c r="BE44" i="30"/>
  <c r="BI44" i="30" s="1"/>
  <c r="BH43" i="30"/>
  <c r="BG43" i="30"/>
  <c r="BF43" i="30"/>
  <c r="BE43" i="30"/>
  <c r="BI43" i="30" s="1"/>
  <c r="BH42" i="30"/>
  <c r="BG42" i="30"/>
  <c r="BF42" i="30"/>
  <c r="BE42" i="30"/>
  <c r="BI42" i="30" s="1"/>
  <c r="BH41" i="30"/>
  <c r="BG41" i="30"/>
  <c r="BF41" i="30"/>
  <c r="BE41" i="30"/>
  <c r="BI41" i="30" s="1"/>
  <c r="BH40" i="30"/>
  <c r="BG40" i="30"/>
  <c r="BF40" i="30"/>
  <c r="BE40" i="30"/>
  <c r="BH39" i="30"/>
  <c r="BG39" i="30"/>
  <c r="BF39" i="30"/>
  <c r="BE39" i="30"/>
  <c r="BI39" i="30" s="1"/>
  <c r="BH38" i="30"/>
  <c r="BG38" i="30"/>
  <c r="BF38" i="30"/>
  <c r="BE38" i="30"/>
  <c r="BI38" i="30" s="1"/>
  <c r="BH37" i="30"/>
  <c r="BG37" i="30"/>
  <c r="BF37" i="30"/>
  <c r="BE37" i="30"/>
  <c r="BH36" i="30"/>
  <c r="BG36" i="30"/>
  <c r="BF36" i="30"/>
  <c r="BE36" i="30"/>
  <c r="BI36" i="30" s="1"/>
  <c r="BH35" i="30"/>
  <c r="BG35" i="30"/>
  <c r="BF35" i="30"/>
  <c r="BE35" i="30"/>
  <c r="BI35" i="30" s="1"/>
  <c r="BH34" i="30"/>
  <c r="BG34" i="30"/>
  <c r="BF34" i="30"/>
  <c r="BE34" i="30"/>
  <c r="BI34" i="30" s="1"/>
  <c r="BH33" i="30"/>
  <c r="BG33" i="30"/>
  <c r="BF33" i="30"/>
  <c r="BE33" i="30"/>
  <c r="BI33" i="30" s="1"/>
  <c r="BH32" i="30"/>
  <c r="BG32" i="30"/>
  <c r="BF32" i="30"/>
  <c r="BE32" i="30"/>
  <c r="BH31" i="30"/>
  <c r="BG31" i="30"/>
  <c r="BF31" i="30"/>
  <c r="BE31" i="30"/>
  <c r="BI31" i="30" s="1"/>
  <c r="BH30" i="30"/>
  <c r="BG30" i="30"/>
  <c r="BF30" i="30"/>
  <c r="BE30" i="30"/>
  <c r="BI30" i="30" s="1"/>
  <c r="BH29" i="30"/>
  <c r="BG29" i="30"/>
  <c r="BF29" i="30"/>
  <c r="BE29" i="30"/>
  <c r="BI29" i="30" s="1"/>
  <c r="BH28" i="30"/>
  <c r="BG28" i="30"/>
  <c r="BF28" i="30"/>
  <c r="BE28" i="30"/>
  <c r="BI28" i="30" s="1"/>
  <c r="BH27" i="30"/>
  <c r="BG27" i="30"/>
  <c r="BF27" i="30"/>
  <c r="BE27" i="30"/>
  <c r="BI27" i="30" s="1"/>
  <c r="BH26" i="30"/>
  <c r="BG26" i="30"/>
  <c r="BF26" i="30"/>
  <c r="BE26" i="30"/>
  <c r="BI26" i="30" s="1"/>
  <c r="BH25" i="30"/>
  <c r="BG25" i="30"/>
  <c r="BF25" i="30"/>
  <c r="BE25" i="30"/>
  <c r="BI25" i="30" s="1"/>
  <c r="BH24" i="30"/>
  <c r="BG24" i="30"/>
  <c r="BF24" i="30"/>
  <c r="BE24" i="30"/>
  <c r="BI24" i="30" s="1"/>
  <c r="BH23" i="30"/>
  <c r="BG23" i="30"/>
  <c r="BF23" i="30"/>
  <c r="BE23" i="30"/>
  <c r="BI23" i="30" s="1"/>
  <c r="BH22" i="30"/>
  <c r="BG22" i="30"/>
  <c r="BF22" i="30"/>
  <c r="BE22" i="30"/>
  <c r="BI22" i="30" s="1"/>
  <c r="BH21" i="30"/>
  <c r="BG21" i="30"/>
  <c r="BF21" i="30"/>
  <c r="BE21" i="30"/>
  <c r="BI21" i="30" s="1"/>
  <c r="BH20" i="30"/>
  <c r="BG20" i="30"/>
  <c r="BF20" i="30"/>
  <c r="BE20" i="30"/>
  <c r="BI20" i="30" s="1"/>
  <c r="BH19" i="30"/>
  <c r="BG19" i="30"/>
  <c r="BF19" i="30"/>
  <c r="BE19" i="30"/>
  <c r="BI19" i="30" s="1"/>
  <c r="BH18" i="30"/>
  <c r="BG18" i="30"/>
  <c r="BF18" i="30"/>
  <c r="BE18" i="30"/>
  <c r="BH17" i="30"/>
  <c r="BG17" i="30"/>
  <c r="BF17" i="30"/>
  <c r="BE17" i="30"/>
  <c r="BI17" i="30" s="1"/>
  <c r="BH16" i="30"/>
  <c r="BG16" i="30"/>
  <c r="BF16" i="30"/>
  <c r="BE16" i="30"/>
  <c r="BI16" i="30" s="1"/>
  <c r="BH15" i="30"/>
  <c r="BG15" i="30"/>
  <c r="BF15" i="30"/>
  <c r="BE15" i="30"/>
  <c r="BI15" i="30" s="1"/>
  <c r="BH14" i="30"/>
  <c r="BG14" i="30"/>
  <c r="BF14" i="30"/>
  <c r="BE14" i="30"/>
  <c r="BI14" i="30" s="1"/>
  <c r="BH13" i="30"/>
  <c r="BG13" i="30"/>
  <c r="BF13" i="30"/>
  <c r="BE13" i="30"/>
  <c r="BI13" i="30" s="1"/>
  <c r="BH12" i="30"/>
  <c r="BG12" i="30"/>
  <c r="BF12" i="30"/>
  <c r="BE12" i="30"/>
  <c r="BI12" i="30" s="1"/>
  <c r="BH11" i="30"/>
  <c r="BG11" i="30"/>
  <c r="BF11" i="30"/>
  <c r="BE11" i="30"/>
  <c r="BI11" i="30" s="1"/>
  <c r="BH55" i="28"/>
  <c r="BG55" i="28"/>
  <c r="BF55" i="28"/>
  <c r="BE55" i="28"/>
  <c r="BH54" i="28"/>
  <c r="BG54" i="28"/>
  <c r="BF54" i="28"/>
  <c r="BE54" i="28"/>
  <c r="BI54" i="28" s="1"/>
  <c r="BH53" i="28"/>
  <c r="BG53" i="28"/>
  <c r="BF53" i="28"/>
  <c r="BE53" i="28"/>
  <c r="BI53" i="28" s="1"/>
  <c r="BH52" i="28"/>
  <c r="BG52" i="28"/>
  <c r="BF52" i="28"/>
  <c r="BE52" i="28"/>
  <c r="BH51" i="28"/>
  <c r="BG51" i="28"/>
  <c r="BF51" i="28"/>
  <c r="BE51" i="28"/>
  <c r="BI51" i="28" s="1"/>
  <c r="BH50" i="28"/>
  <c r="BG50" i="28"/>
  <c r="BF50" i="28"/>
  <c r="BE50" i="28"/>
  <c r="BI50" i="28" s="1"/>
  <c r="BH49" i="28"/>
  <c r="BG49" i="28"/>
  <c r="BF49" i="28"/>
  <c r="BE49" i="28"/>
  <c r="BI49" i="28" s="1"/>
  <c r="BH48" i="28"/>
  <c r="BG48" i="28"/>
  <c r="BF48" i="28"/>
  <c r="BE48" i="28"/>
  <c r="BI48" i="28" s="1"/>
  <c r="BH47" i="28"/>
  <c r="BG47" i="28"/>
  <c r="BF47" i="28"/>
  <c r="BE47" i="28"/>
  <c r="BI47" i="28" s="1"/>
  <c r="BH46" i="28"/>
  <c r="BG46" i="28"/>
  <c r="BF46" i="28"/>
  <c r="BE46" i="28"/>
  <c r="BI46" i="28" s="1"/>
  <c r="BH45" i="28"/>
  <c r="BG45" i="28"/>
  <c r="BF45" i="28"/>
  <c r="BE45" i="28"/>
  <c r="BI45" i="28" s="1"/>
  <c r="BH44" i="28"/>
  <c r="BG44" i="28"/>
  <c r="BF44" i="28"/>
  <c r="BE44" i="28"/>
  <c r="BI44" i="28" s="1"/>
  <c r="BH43" i="28"/>
  <c r="BG43" i="28"/>
  <c r="BF43" i="28"/>
  <c r="BE43" i="28"/>
  <c r="BI43" i="28" s="1"/>
  <c r="BH42" i="28"/>
  <c r="BG42" i="28"/>
  <c r="BF42" i="28"/>
  <c r="BE42" i="28"/>
  <c r="BI42" i="28" s="1"/>
  <c r="BH41" i="28"/>
  <c r="BG41" i="28"/>
  <c r="BF41" i="28"/>
  <c r="BE41" i="28"/>
  <c r="BI41" i="28" s="1"/>
  <c r="BH40" i="28"/>
  <c r="BG40" i="28"/>
  <c r="BF40" i="28"/>
  <c r="BE40" i="28"/>
  <c r="BI40" i="28" s="1"/>
  <c r="BH39" i="28"/>
  <c r="BG39" i="28"/>
  <c r="BF39" i="28"/>
  <c r="BE39" i="28"/>
  <c r="BI39" i="28" s="1"/>
  <c r="BH38" i="28"/>
  <c r="BG38" i="28"/>
  <c r="BF38" i="28"/>
  <c r="BE38" i="28"/>
  <c r="BI38" i="28" s="1"/>
  <c r="BH37" i="28"/>
  <c r="BG37" i="28"/>
  <c r="BF37" i="28"/>
  <c r="BE37" i="28"/>
  <c r="BI37" i="28" s="1"/>
  <c r="BH36" i="28"/>
  <c r="BG36" i="28"/>
  <c r="BF36" i="28"/>
  <c r="BE36" i="28"/>
  <c r="BI36" i="28" s="1"/>
  <c r="BH35" i="28"/>
  <c r="BG35" i="28"/>
  <c r="BF35" i="28"/>
  <c r="BE35" i="28"/>
  <c r="BI35" i="28" s="1"/>
  <c r="BH34" i="28"/>
  <c r="BG34" i="28"/>
  <c r="BF34" i="28"/>
  <c r="BE34" i="28"/>
  <c r="BI34" i="28" s="1"/>
  <c r="BH33" i="28"/>
  <c r="BG33" i="28"/>
  <c r="BF33" i="28"/>
  <c r="BE33" i="28"/>
  <c r="BI33" i="28" s="1"/>
  <c r="BH32" i="28"/>
  <c r="BG32" i="28"/>
  <c r="BF32" i="28"/>
  <c r="BE32" i="28"/>
  <c r="BH31" i="28"/>
  <c r="BG31" i="28"/>
  <c r="BF31" i="28"/>
  <c r="BE31" i="28"/>
  <c r="BI31" i="28" s="1"/>
  <c r="BH30" i="28"/>
  <c r="BG30" i="28"/>
  <c r="BF30" i="28"/>
  <c r="BE30" i="28"/>
  <c r="BI30" i="28" s="1"/>
  <c r="BH29" i="28"/>
  <c r="BG29" i="28"/>
  <c r="BF29" i="28"/>
  <c r="BE29" i="28"/>
  <c r="BI29" i="28" s="1"/>
  <c r="BH28" i="28"/>
  <c r="BG28" i="28"/>
  <c r="BF28" i="28"/>
  <c r="BE28" i="28"/>
  <c r="BI28" i="28" s="1"/>
  <c r="BH27" i="28"/>
  <c r="BG27" i="28"/>
  <c r="BF27" i="28"/>
  <c r="BE27" i="28"/>
  <c r="BI27" i="28" s="1"/>
  <c r="BH26" i="28"/>
  <c r="BG26" i="28"/>
  <c r="BF26" i="28"/>
  <c r="BE26" i="28"/>
  <c r="BI26" i="28" s="1"/>
  <c r="BH25" i="28"/>
  <c r="BG25" i="28"/>
  <c r="BF25" i="28"/>
  <c r="BE25" i="28"/>
  <c r="BH24" i="28"/>
  <c r="BG24" i="28"/>
  <c r="BF24" i="28"/>
  <c r="BE24" i="28"/>
  <c r="BI24" i="28" s="1"/>
  <c r="BH23" i="28"/>
  <c r="BG23" i="28"/>
  <c r="BF23" i="28"/>
  <c r="BE23" i="28"/>
  <c r="BI23" i="28" s="1"/>
  <c r="BH22" i="28"/>
  <c r="BG22" i="28"/>
  <c r="BF22" i="28"/>
  <c r="BE22" i="28"/>
  <c r="BI22" i="28" s="1"/>
  <c r="BH21" i="28"/>
  <c r="BG21" i="28"/>
  <c r="BF21" i="28"/>
  <c r="BE21" i="28"/>
  <c r="BI21" i="28" s="1"/>
  <c r="BH20" i="28"/>
  <c r="BG20" i="28"/>
  <c r="BF20" i="28"/>
  <c r="BE20" i="28"/>
  <c r="BI20" i="28" s="1"/>
  <c r="BH19" i="28"/>
  <c r="BG19" i="28"/>
  <c r="BF19" i="28"/>
  <c r="BE19" i="28"/>
  <c r="BI19" i="28" s="1"/>
  <c r="BH18" i="28"/>
  <c r="BG18" i="28"/>
  <c r="BF18" i="28"/>
  <c r="BE18" i="28"/>
  <c r="BI18" i="28" s="1"/>
  <c r="BH17" i="28"/>
  <c r="BG17" i="28"/>
  <c r="BF17" i="28"/>
  <c r="BE17" i="28"/>
  <c r="BI17" i="28" s="1"/>
  <c r="BH16" i="28"/>
  <c r="BG16" i="28"/>
  <c r="BF16" i="28"/>
  <c r="BE16" i="28"/>
  <c r="BI16" i="28" s="1"/>
  <c r="BH15" i="28"/>
  <c r="BG15" i="28"/>
  <c r="BF15" i="28"/>
  <c r="BE15" i="28"/>
  <c r="BI15" i="28" s="1"/>
  <c r="BH14" i="28"/>
  <c r="BG14" i="28"/>
  <c r="BF14" i="28"/>
  <c r="BE14" i="28"/>
  <c r="BI14" i="28" s="1"/>
  <c r="BH13" i="28"/>
  <c r="BG13" i="28"/>
  <c r="BF13" i="28"/>
  <c r="BE13" i="28"/>
  <c r="BI13" i="28" s="1"/>
  <c r="BH12" i="28"/>
  <c r="BG12" i="28"/>
  <c r="BF12" i="28"/>
  <c r="BE12" i="28"/>
  <c r="BI12" i="28" s="1"/>
  <c r="BH11" i="28"/>
  <c r="BG11" i="28"/>
  <c r="BF11" i="28"/>
  <c r="BE11" i="28"/>
  <c r="BI11" i="28" s="1"/>
  <c r="BH55" i="26"/>
  <c r="BG55" i="26"/>
  <c r="BF55" i="26"/>
  <c r="BE55" i="26"/>
  <c r="BH54" i="26"/>
  <c r="BG54" i="26"/>
  <c r="BF54" i="26"/>
  <c r="BE54" i="26"/>
  <c r="BH53" i="26"/>
  <c r="BG53" i="26"/>
  <c r="BF53" i="26"/>
  <c r="BE53" i="26"/>
  <c r="BH52" i="26"/>
  <c r="BG52" i="26"/>
  <c r="BF52" i="26"/>
  <c r="BE52" i="26"/>
  <c r="BI52" i="26" s="1"/>
  <c r="BH51" i="26"/>
  <c r="BG51" i="26"/>
  <c r="BF51" i="26"/>
  <c r="BE51" i="26"/>
  <c r="BI51" i="26" s="1"/>
  <c r="BH50" i="26"/>
  <c r="BG50" i="26"/>
  <c r="BF50" i="26"/>
  <c r="BE50" i="26"/>
  <c r="BI50" i="26" s="1"/>
  <c r="BH49" i="26"/>
  <c r="BG49" i="26"/>
  <c r="BF49" i="26"/>
  <c r="BE49" i="26"/>
  <c r="BI49" i="26" s="1"/>
  <c r="BH48" i="26"/>
  <c r="BG48" i="26"/>
  <c r="BF48" i="26"/>
  <c r="BE48" i="26"/>
  <c r="BI48" i="26" s="1"/>
  <c r="BH47" i="26"/>
  <c r="BG47" i="26"/>
  <c r="BF47" i="26"/>
  <c r="BE47" i="26"/>
  <c r="BI47" i="26" s="1"/>
  <c r="BH46" i="26"/>
  <c r="BG46" i="26"/>
  <c r="BF46" i="26"/>
  <c r="BE46" i="26"/>
  <c r="BI46" i="26" s="1"/>
  <c r="BH45" i="26"/>
  <c r="BG45" i="26"/>
  <c r="BF45" i="26"/>
  <c r="BE45" i="26"/>
  <c r="BI45" i="26" s="1"/>
  <c r="BH44" i="26"/>
  <c r="BG44" i="26"/>
  <c r="BF44" i="26"/>
  <c r="BE44" i="26"/>
  <c r="BH43" i="26"/>
  <c r="BG43" i="26"/>
  <c r="BF43" i="26"/>
  <c r="BE43" i="26"/>
  <c r="BI43" i="26" s="1"/>
  <c r="BH42" i="26"/>
  <c r="BG42" i="26"/>
  <c r="BF42" i="26"/>
  <c r="BE42" i="26"/>
  <c r="BI42" i="26" s="1"/>
  <c r="BH41" i="26"/>
  <c r="BG41" i="26"/>
  <c r="BF41" i="26"/>
  <c r="BE41" i="26"/>
  <c r="BI41" i="26" s="1"/>
  <c r="BH40" i="26"/>
  <c r="BG40" i="26"/>
  <c r="BF40" i="26"/>
  <c r="BE40" i="26"/>
  <c r="BI40" i="26" s="1"/>
  <c r="BH39" i="26"/>
  <c r="BG39" i="26"/>
  <c r="BF39" i="26"/>
  <c r="BE39" i="26"/>
  <c r="BH38" i="26"/>
  <c r="BG38" i="26"/>
  <c r="BF38" i="26"/>
  <c r="BE38" i="26"/>
  <c r="BI38" i="26" s="1"/>
  <c r="BH37" i="26"/>
  <c r="BG37" i="26"/>
  <c r="BF37" i="26"/>
  <c r="BE37" i="26"/>
  <c r="BI37" i="26" s="1"/>
  <c r="BH36" i="26"/>
  <c r="BG36" i="26"/>
  <c r="BF36" i="26"/>
  <c r="BE36" i="26"/>
  <c r="BI36" i="26" s="1"/>
  <c r="BH35" i="26"/>
  <c r="BG35" i="26"/>
  <c r="BF35" i="26"/>
  <c r="BE35" i="26"/>
  <c r="BI35" i="26" s="1"/>
  <c r="BH34" i="26"/>
  <c r="BG34" i="26"/>
  <c r="BF34" i="26"/>
  <c r="BE34" i="26"/>
  <c r="BI34" i="26" s="1"/>
  <c r="BH33" i="26"/>
  <c r="BG33" i="26"/>
  <c r="BF33" i="26"/>
  <c r="BE33" i="26"/>
  <c r="BI33" i="26" s="1"/>
  <c r="BH32" i="26"/>
  <c r="BG32" i="26"/>
  <c r="BF32" i="26"/>
  <c r="BE32" i="26"/>
  <c r="BI32" i="26" s="1"/>
  <c r="BH31" i="26"/>
  <c r="BG31" i="26"/>
  <c r="BF31" i="26"/>
  <c r="BE31" i="26"/>
  <c r="BH30" i="26"/>
  <c r="BG30" i="26"/>
  <c r="BF30" i="26"/>
  <c r="BE30" i="26"/>
  <c r="BI30" i="26" s="1"/>
  <c r="BH29" i="26"/>
  <c r="BG29" i="26"/>
  <c r="BF29" i="26"/>
  <c r="BE29" i="26"/>
  <c r="BI29" i="26" s="1"/>
  <c r="BH28" i="26"/>
  <c r="BG28" i="26"/>
  <c r="BF28" i="26"/>
  <c r="BE28" i="26"/>
  <c r="BI28" i="26" s="1"/>
  <c r="BH27" i="26"/>
  <c r="BG27" i="26"/>
  <c r="BF27" i="26"/>
  <c r="BE27" i="26"/>
  <c r="BI27" i="26" s="1"/>
  <c r="BH26" i="26"/>
  <c r="BG26" i="26"/>
  <c r="BF26" i="26"/>
  <c r="BE26" i="26"/>
  <c r="BI26" i="26" s="1"/>
  <c r="BH25" i="26"/>
  <c r="BG25" i="26"/>
  <c r="BF25" i="26"/>
  <c r="BE25" i="26"/>
  <c r="BI25" i="26" s="1"/>
  <c r="BH24" i="26"/>
  <c r="BG24" i="26"/>
  <c r="BF24" i="26"/>
  <c r="BE24" i="26"/>
  <c r="BH23" i="26"/>
  <c r="BG23" i="26"/>
  <c r="BF23" i="26"/>
  <c r="BE23" i="26"/>
  <c r="BI23" i="26" s="1"/>
  <c r="BH22" i="26"/>
  <c r="BG22" i="26"/>
  <c r="BF22" i="26"/>
  <c r="BE22" i="26"/>
  <c r="BI22" i="26" s="1"/>
  <c r="BH21" i="26"/>
  <c r="BG21" i="26"/>
  <c r="BF21" i="26"/>
  <c r="BE21" i="26"/>
  <c r="BH20" i="26"/>
  <c r="BG20" i="26"/>
  <c r="BF20" i="26"/>
  <c r="BE20" i="26"/>
  <c r="BI20" i="26" s="1"/>
  <c r="BH19" i="26"/>
  <c r="BG19" i="26"/>
  <c r="BF19" i="26"/>
  <c r="BE19" i="26"/>
  <c r="BI19" i="26" s="1"/>
  <c r="BH18" i="26"/>
  <c r="BG18" i="26"/>
  <c r="BF18" i="26"/>
  <c r="BE18" i="26"/>
  <c r="BH17" i="26"/>
  <c r="BG17" i="26"/>
  <c r="BF17" i="26"/>
  <c r="BE17" i="26"/>
  <c r="BI17" i="26" s="1"/>
  <c r="BH16" i="26"/>
  <c r="BG16" i="26"/>
  <c r="BF16" i="26"/>
  <c r="BE16" i="26"/>
  <c r="BI16" i="26" s="1"/>
  <c r="BH15" i="26"/>
  <c r="BG15" i="26"/>
  <c r="BF15" i="26"/>
  <c r="BE15" i="26"/>
  <c r="BI15" i="26" s="1"/>
  <c r="BH14" i="26"/>
  <c r="BG14" i="26"/>
  <c r="BF14" i="26"/>
  <c r="BE14" i="26"/>
  <c r="BI14" i="26" s="1"/>
  <c r="BH13" i="26"/>
  <c r="BG13" i="26"/>
  <c r="BF13" i="26"/>
  <c r="BE13" i="26"/>
  <c r="BI13" i="26" s="1"/>
  <c r="BH12" i="26"/>
  <c r="BG12" i="26"/>
  <c r="BF12" i="26"/>
  <c r="BE12" i="26"/>
  <c r="BI12" i="26" s="1"/>
  <c r="BH11" i="26"/>
  <c r="BG11" i="26"/>
  <c r="BF11" i="26"/>
  <c r="BE11" i="26"/>
  <c r="BI11" i="26" s="1"/>
  <c r="BH55" i="19"/>
  <c r="BG55" i="19"/>
  <c r="BF55" i="19"/>
  <c r="BE55" i="19"/>
  <c r="BI55" i="19" s="1"/>
  <c r="BH54" i="19"/>
  <c r="BG54" i="19"/>
  <c r="BF54" i="19"/>
  <c r="BE54" i="19"/>
  <c r="BH53" i="19"/>
  <c r="BG53" i="19"/>
  <c r="BF53" i="19"/>
  <c r="BE53" i="19"/>
  <c r="BH52" i="19"/>
  <c r="BG52" i="19"/>
  <c r="BF52" i="19"/>
  <c r="BE52" i="19"/>
  <c r="BH51" i="19"/>
  <c r="BG51" i="19"/>
  <c r="BF51" i="19"/>
  <c r="BE51" i="19"/>
  <c r="BI51" i="19" s="1"/>
  <c r="BH50" i="19"/>
  <c r="BG50" i="19"/>
  <c r="BF50" i="19"/>
  <c r="BE50" i="19"/>
  <c r="BI50" i="19" s="1"/>
  <c r="BH49" i="19"/>
  <c r="BG49" i="19"/>
  <c r="BF49" i="19"/>
  <c r="BE49" i="19"/>
  <c r="BI49" i="19" s="1"/>
  <c r="BH48" i="19"/>
  <c r="BG48" i="19"/>
  <c r="BF48" i="19"/>
  <c r="BE48" i="19"/>
  <c r="BI48" i="19" s="1"/>
  <c r="BH47" i="19"/>
  <c r="BG47" i="19"/>
  <c r="BF47" i="19"/>
  <c r="BE47" i="19"/>
  <c r="BI47" i="19" s="1"/>
  <c r="BH46" i="19"/>
  <c r="BG46" i="19"/>
  <c r="BF46" i="19"/>
  <c r="BE46" i="19"/>
  <c r="BH45" i="19"/>
  <c r="BG45" i="19"/>
  <c r="BF45" i="19"/>
  <c r="BE45" i="19"/>
  <c r="BI45" i="19" s="1"/>
  <c r="BH44" i="19"/>
  <c r="BG44" i="19"/>
  <c r="BF44" i="19"/>
  <c r="BE44" i="19"/>
  <c r="BH43" i="19"/>
  <c r="BG43" i="19"/>
  <c r="BF43" i="19"/>
  <c r="BE43" i="19"/>
  <c r="BI43" i="19" s="1"/>
  <c r="BH42" i="19"/>
  <c r="BG42" i="19"/>
  <c r="BF42" i="19"/>
  <c r="BE42" i="19"/>
  <c r="BH41" i="19"/>
  <c r="BG41" i="19"/>
  <c r="BF41" i="19"/>
  <c r="BE41" i="19"/>
  <c r="BI41" i="19" s="1"/>
  <c r="BH40" i="19"/>
  <c r="BG40" i="19"/>
  <c r="BF40" i="19"/>
  <c r="BE40" i="19"/>
  <c r="BH39" i="19"/>
  <c r="BG39" i="19"/>
  <c r="BF39" i="19"/>
  <c r="BE39" i="19"/>
  <c r="BH38" i="19"/>
  <c r="BG38" i="19"/>
  <c r="BF38" i="19"/>
  <c r="BE38" i="19"/>
  <c r="BI38" i="19" s="1"/>
  <c r="BH37" i="19"/>
  <c r="BG37" i="19"/>
  <c r="BF37" i="19"/>
  <c r="BE37" i="19"/>
  <c r="BI37" i="19" s="1"/>
  <c r="BH36" i="19"/>
  <c r="BG36" i="19"/>
  <c r="BF36" i="19"/>
  <c r="BE36" i="19"/>
  <c r="BH35" i="19"/>
  <c r="BG35" i="19"/>
  <c r="BF35" i="19"/>
  <c r="BE35" i="19"/>
  <c r="BH34" i="19"/>
  <c r="BG34" i="19"/>
  <c r="BF34" i="19"/>
  <c r="BE34" i="19"/>
  <c r="BI34" i="19" s="1"/>
  <c r="BH33" i="19"/>
  <c r="BG33" i="19"/>
  <c r="BF33" i="19"/>
  <c r="BE33" i="19"/>
  <c r="BH32" i="19"/>
  <c r="BG32" i="19"/>
  <c r="BF32" i="19"/>
  <c r="BE32" i="19"/>
  <c r="BH31" i="19"/>
  <c r="BG31" i="19"/>
  <c r="BF31" i="19"/>
  <c r="BE31" i="19"/>
  <c r="BI31" i="19" s="1"/>
  <c r="BH30" i="19"/>
  <c r="BG30" i="19"/>
  <c r="BF30" i="19"/>
  <c r="BE30" i="19"/>
  <c r="BH29" i="19"/>
  <c r="BG29" i="19"/>
  <c r="BF29" i="19"/>
  <c r="BE29" i="19"/>
  <c r="BI29" i="19" s="1"/>
  <c r="BH28" i="19"/>
  <c r="BG28" i="19"/>
  <c r="BF28" i="19"/>
  <c r="BE28" i="19"/>
  <c r="BI28" i="19" s="1"/>
  <c r="BH27" i="19"/>
  <c r="BG27" i="19"/>
  <c r="BF27" i="19"/>
  <c r="BE27" i="19"/>
  <c r="BH26" i="19"/>
  <c r="BG26" i="19"/>
  <c r="BF26" i="19"/>
  <c r="BE26" i="19"/>
  <c r="BI26" i="19" s="1"/>
  <c r="BH25" i="19"/>
  <c r="BG25" i="19"/>
  <c r="BF25" i="19"/>
  <c r="BE25" i="19"/>
  <c r="BH24" i="19"/>
  <c r="BG24" i="19"/>
  <c r="BF24" i="19"/>
  <c r="BE24" i="19"/>
  <c r="BI24" i="19" s="1"/>
  <c r="BH23" i="19"/>
  <c r="BG23" i="19"/>
  <c r="BF23" i="19"/>
  <c r="BE23" i="19"/>
  <c r="BI23" i="19" s="1"/>
  <c r="BH22" i="19"/>
  <c r="BG22" i="19"/>
  <c r="BF22" i="19"/>
  <c r="BE22" i="19"/>
  <c r="BH21" i="19"/>
  <c r="BG21" i="19"/>
  <c r="BF21" i="19"/>
  <c r="BE21" i="19"/>
  <c r="BH20" i="19"/>
  <c r="BG20" i="19"/>
  <c r="BF20" i="19"/>
  <c r="BE20" i="19"/>
  <c r="BH19" i="19"/>
  <c r="BG19" i="19"/>
  <c r="BF19" i="19"/>
  <c r="BE19" i="19"/>
  <c r="BI19" i="19" s="1"/>
  <c r="BH18" i="19"/>
  <c r="BG18" i="19"/>
  <c r="BF18" i="19"/>
  <c r="BE18" i="19"/>
  <c r="BI18" i="19" s="1"/>
  <c r="BH17" i="19"/>
  <c r="BG17" i="19"/>
  <c r="BF17" i="19"/>
  <c r="BE17" i="19"/>
  <c r="BI17" i="19" s="1"/>
  <c r="BH16" i="19"/>
  <c r="BG16" i="19"/>
  <c r="BF16" i="19"/>
  <c r="BE16" i="19"/>
  <c r="BI16" i="19" s="1"/>
  <c r="BH15" i="19"/>
  <c r="BG15" i="19"/>
  <c r="BF15" i="19"/>
  <c r="BE15" i="19"/>
  <c r="BH14" i="19"/>
  <c r="BG14" i="19"/>
  <c r="BF14" i="19"/>
  <c r="BE14" i="19"/>
  <c r="BH13" i="19"/>
  <c r="BG13" i="19"/>
  <c r="BF13" i="19"/>
  <c r="BE13" i="19"/>
  <c r="BH12" i="19"/>
  <c r="BG12" i="19"/>
  <c r="BF12" i="19"/>
  <c r="BE12" i="19"/>
  <c r="BI12" i="19" s="1"/>
  <c r="BH11" i="19"/>
  <c r="BG11" i="19"/>
  <c r="BF11" i="19"/>
  <c r="BE11" i="19"/>
  <c r="BI11" i="19" s="1"/>
  <c r="J36" i="21"/>
  <c r="J34" i="21"/>
  <c r="B36" i="21"/>
  <c r="B34" i="21"/>
  <c r="J11" i="21"/>
  <c r="J9" i="21"/>
  <c r="B9" i="21"/>
  <c r="B11" i="21"/>
  <c r="AK11" i="32"/>
  <c r="AL11" i="32"/>
  <c r="AM11" i="32"/>
  <c r="AN11" i="32"/>
  <c r="AT11" i="32"/>
  <c r="AU11" i="32"/>
  <c r="AX11" i="32"/>
  <c r="AY11" i="32"/>
  <c r="AK12" i="32"/>
  <c r="AL12" i="32"/>
  <c r="AM12" i="32"/>
  <c r="AN12" i="32"/>
  <c r="AT12" i="32"/>
  <c r="AX12" i="32"/>
  <c r="AY12" i="32"/>
  <c r="AK13" i="32"/>
  <c r="AL13" i="32"/>
  <c r="AM13" i="32"/>
  <c r="AN13" i="32"/>
  <c r="AT13" i="32"/>
  <c r="AU13" i="32"/>
  <c r="AX13" i="32"/>
  <c r="AY13" i="32"/>
  <c r="AK14" i="32"/>
  <c r="AL14" i="32"/>
  <c r="AM14" i="32"/>
  <c r="AN14" i="32"/>
  <c r="AT14" i="32"/>
  <c r="AX14" i="32"/>
  <c r="AK15" i="32"/>
  <c r="AL15" i="32"/>
  <c r="AM15" i="32"/>
  <c r="AN15" i="32"/>
  <c r="AT15" i="32"/>
  <c r="AU15" i="32"/>
  <c r="AX15" i="32"/>
  <c r="AY15" i="32"/>
  <c r="AK16" i="32"/>
  <c r="AL16" i="32"/>
  <c r="AM16" i="32"/>
  <c r="AN16" i="32"/>
  <c r="AT16" i="32"/>
  <c r="AX16" i="32"/>
  <c r="AY16" i="32"/>
  <c r="AK17" i="32"/>
  <c r="AL17" i="32"/>
  <c r="AM17" i="32"/>
  <c r="AN17" i="32"/>
  <c r="AT17" i="32"/>
  <c r="AU17" i="32"/>
  <c r="AX17" i="32"/>
  <c r="AY17" i="32"/>
  <c r="AK18" i="32"/>
  <c r="AL18" i="32"/>
  <c r="AM18" i="32"/>
  <c r="AN18" i="32"/>
  <c r="AT18" i="32"/>
  <c r="AX18" i="32"/>
  <c r="AY18" i="32"/>
  <c r="AK19" i="32"/>
  <c r="AL19" i="32"/>
  <c r="AM19" i="32"/>
  <c r="AN19" i="32"/>
  <c r="AT19" i="32"/>
  <c r="AU19" i="32"/>
  <c r="AX19" i="32"/>
  <c r="AY19" i="32"/>
  <c r="AK20" i="32"/>
  <c r="AL20" i="32"/>
  <c r="AM20" i="32"/>
  <c r="AN20" i="32"/>
  <c r="AT20" i="32"/>
  <c r="AU20" i="32"/>
  <c r="AX20" i="32"/>
  <c r="AY20" i="32"/>
  <c r="AK21" i="32"/>
  <c r="AL21" i="32"/>
  <c r="AM21" i="32"/>
  <c r="AN21" i="32"/>
  <c r="AT21" i="32"/>
  <c r="AU21" i="32"/>
  <c r="AX21" i="32"/>
  <c r="AY21" i="32"/>
  <c r="AK22" i="32"/>
  <c r="AL22" i="32"/>
  <c r="AM22" i="32"/>
  <c r="AN22" i="32"/>
  <c r="AT22" i="32"/>
  <c r="AU22" i="32"/>
  <c r="AX22" i="32"/>
  <c r="AY22" i="32"/>
  <c r="AK23" i="32"/>
  <c r="AL23" i="32"/>
  <c r="AM23" i="32"/>
  <c r="AN23" i="32"/>
  <c r="AT23" i="32"/>
  <c r="AU23" i="32"/>
  <c r="AX23" i="32"/>
  <c r="AY23" i="32"/>
  <c r="AK24" i="32"/>
  <c r="AL24" i="32"/>
  <c r="AM24" i="32"/>
  <c r="AN24" i="32"/>
  <c r="AT24" i="32"/>
  <c r="AU24" i="32"/>
  <c r="AX24" i="32"/>
  <c r="AY24" i="32"/>
  <c r="AK25" i="32"/>
  <c r="AL25" i="32"/>
  <c r="AM25" i="32"/>
  <c r="AN25" i="32"/>
  <c r="AT25" i="32"/>
  <c r="AX25" i="32"/>
  <c r="AY25" i="32"/>
  <c r="AK26" i="32"/>
  <c r="AL26" i="32"/>
  <c r="AM26" i="32"/>
  <c r="AN26" i="32"/>
  <c r="AT26" i="32"/>
  <c r="AU26" i="32"/>
  <c r="AX26" i="32"/>
  <c r="AY26" i="32"/>
  <c r="AK27" i="32"/>
  <c r="AL27" i="32"/>
  <c r="AM27" i="32"/>
  <c r="AN27" i="32"/>
  <c r="AT27" i="32"/>
  <c r="AU27" i="32"/>
  <c r="AX27" i="32"/>
  <c r="AY27" i="32"/>
  <c r="AK28" i="32"/>
  <c r="AL28" i="32"/>
  <c r="AM28" i="32"/>
  <c r="AN28" i="32"/>
  <c r="AT28" i="32"/>
  <c r="AU28" i="32"/>
  <c r="AX28" i="32"/>
  <c r="AY28" i="32"/>
  <c r="AK29" i="32"/>
  <c r="AL29" i="32"/>
  <c r="AM29" i="32"/>
  <c r="AN29" i="32"/>
  <c r="AT29" i="32"/>
  <c r="AU29" i="32"/>
  <c r="AX29" i="32"/>
  <c r="AY29" i="32"/>
  <c r="AK30" i="32"/>
  <c r="AL30" i="32"/>
  <c r="AM30" i="32"/>
  <c r="AN30" i="32"/>
  <c r="AT30" i="32"/>
  <c r="AU30" i="32"/>
  <c r="AX30" i="32"/>
  <c r="AY30" i="32"/>
  <c r="AK31" i="32"/>
  <c r="AL31" i="32"/>
  <c r="AM31" i="32"/>
  <c r="AN31" i="32"/>
  <c r="AT31" i="32"/>
  <c r="AU31" i="32"/>
  <c r="AX31" i="32"/>
  <c r="AY31" i="32"/>
  <c r="AK32" i="32"/>
  <c r="AL32" i="32"/>
  <c r="AM32" i="32"/>
  <c r="AN32" i="32"/>
  <c r="AT32" i="32"/>
  <c r="AU32" i="32"/>
  <c r="AX32" i="32"/>
  <c r="AY32" i="32"/>
  <c r="AK33" i="32"/>
  <c r="AL33" i="32"/>
  <c r="AM33" i="32"/>
  <c r="AN33" i="32"/>
  <c r="AT33" i="32"/>
  <c r="AU33" i="32"/>
  <c r="AX33" i="32"/>
  <c r="AY33" i="32"/>
  <c r="AK34" i="32"/>
  <c r="AL34" i="32"/>
  <c r="AM34" i="32"/>
  <c r="AN34" i="32"/>
  <c r="AT34" i="32"/>
  <c r="AU34" i="32"/>
  <c r="AX34" i="32"/>
  <c r="AY34" i="32"/>
  <c r="AK35" i="32"/>
  <c r="AL35" i="32"/>
  <c r="AM35" i="32"/>
  <c r="AN35" i="32"/>
  <c r="AT35" i="32"/>
  <c r="AX35" i="32"/>
  <c r="AK36" i="32"/>
  <c r="AL36" i="32"/>
  <c r="AM36" i="32"/>
  <c r="AN36" i="32"/>
  <c r="AT36" i="32"/>
  <c r="AU36" i="32"/>
  <c r="AX36" i="32"/>
  <c r="AY36" i="32"/>
  <c r="AK37" i="32"/>
  <c r="AL37" i="32"/>
  <c r="AM37" i="32"/>
  <c r="AN37" i="32"/>
  <c r="AT37" i="32"/>
  <c r="AU37" i="32"/>
  <c r="AX37" i="32"/>
  <c r="AY37" i="32"/>
  <c r="AK38" i="32"/>
  <c r="AL38" i="32"/>
  <c r="AM38" i="32"/>
  <c r="AN38" i="32"/>
  <c r="AT38" i="32"/>
  <c r="AU38" i="32"/>
  <c r="AX38" i="32"/>
  <c r="AY38" i="32"/>
  <c r="AK39" i="32"/>
  <c r="AL39" i="32"/>
  <c r="AM39" i="32"/>
  <c r="AN39" i="32"/>
  <c r="AT39" i="32"/>
  <c r="AX39" i="32"/>
  <c r="AY39" i="32"/>
  <c r="AK40" i="32"/>
  <c r="AL40" i="32"/>
  <c r="AM40" i="32"/>
  <c r="AN40" i="32"/>
  <c r="AT40" i="32"/>
  <c r="AU40" i="32"/>
  <c r="AX40" i="32"/>
  <c r="AY40" i="32"/>
  <c r="AK41" i="32"/>
  <c r="AL41" i="32"/>
  <c r="AM41" i="32"/>
  <c r="AN41" i="32"/>
  <c r="AT41" i="32"/>
  <c r="AU41" i="32"/>
  <c r="AX41" i="32"/>
  <c r="AY41" i="32"/>
  <c r="AK42" i="32"/>
  <c r="AL42" i="32"/>
  <c r="AM42" i="32"/>
  <c r="AN42" i="32"/>
  <c r="AT42" i="32"/>
  <c r="AU42" i="32"/>
  <c r="AX42" i="32"/>
  <c r="AY42" i="32"/>
  <c r="AK43" i="32"/>
  <c r="AL43" i="32"/>
  <c r="AM43" i="32"/>
  <c r="AN43" i="32"/>
  <c r="AT43" i="32"/>
  <c r="AU43" i="32"/>
  <c r="AX43" i="32"/>
  <c r="AY43" i="32"/>
  <c r="BI52" i="28" l="1"/>
  <c r="BI18" i="26"/>
  <c r="BI33" i="29"/>
  <c r="BI44" i="32"/>
  <c r="BI21" i="31"/>
  <c r="BI32" i="30"/>
  <c r="BI53" i="26"/>
  <c r="BI25" i="31"/>
  <c r="BI48" i="31"/>
  <c r="BI33" i="31"/>
  <c r="BI40" i="30"/>
  <c r="BI55" i="30"/>
  <c r="BI37" i="30"/>
  <c r="BI18" i="30"/>
  <c r="BI55" i="28"/>
  <c r="BI32" i="28"/>
  <c r="BI54" i="26"/>
  <c r="BI52" i="19"/>
  <c r="BI25" i="28"/>
  <c r="BI31" i="26"/>
  <c r="BI36" i="19"/>
  <c r="BI55" i="26"/>
  <c r="BI44" i="26"/>
  <c r="BI39" i="26"/>
  <c r="BI24" i="26"/>
  <c r="BI21" i="26"/>
  <c r="BI53" i="19"/>
  <c r="BI54" i="19"/>
  <c r="BI27" i="19"/>
  <c r="BI13" i="19"/>
  <c r="BI30" i="19"/>
  <c r="BI39" i="19"/>
  <c r="BI22" i="19"/>
  <c r="BI35" i="19"/>
  <c r="BI33" i="19"/>
  <c r="BI46" i="19"/>
  <c r="BI44" i="19"/>
  <c r="BI32" i="19"/>
  <c r="BI20" i="19"/>
  <c r="BI42" i="19"/>
  <c r="BI15" i="19"/>
  <c r="BI40" i="19"/>
  <c r="BI25" i="19"/>
  <c r="BI21" i="19"/>
  <c r="BI14" i="19"/>
  <c r="AV22" i="32"/>
  <c r="D46" i="21"/>
  <c r="D21" i="21"/>
  <c r="L21" i="21"/>
  <c r="AV21" i="32"/>
  <c r="AV28" i="32"/>
  <c r="AV26" i="32"/>
  <c r="AZ22" i="32"/>
  <c r="AZ27" i="32"/>
  <c r="AZ28" i="32"/>
  <c r="AZ24" i="32"/>
  <c r="AZ23" i="32"/>
  <c r="AZ38" i="32"/>
  <c r="AZ17" i="32"/>
  <c r="AV27" i="32"/>
  <c r="AV23" i="32"/>
  <c r="AZ30" i="32"/>
  <c r="AZ20" i="32"/>
  <c r="AO22" i="32"/>
  <c r="AO23" i="32"/>
  <c r="AV30" i="32"/>
  <c r="AV37" i="32"/>
  <c r="AV11" i="32"/>
  <c r="AO12" i="32"/>
  <c r="AR12" i="32" s="1"/>
  <c r="AU12" i="32" s="1"/>
  <c r="AO11" i="32"/>
  <c r="L46" i="21" s="1"/>
  <c r="AZ11" i="32"/>
  <c r="AO13" i="32"/>
  <c r="AR13" i="32" s="1"/>
  <c r="AZ15" i="32"/>
  <c r="AZ37" i="32"/>
  <c r="AV17" i="32"/>
  <c r="AV20" i="32"/>
  <c r="AV33" i="32"/>
  <c r="AV34" i="32"/>
  <c r="AZ36" i="32"/>
  <c r="AO14" i="32"/>
  <c r="AR14" i="32" s="1"/>
  <c r="AU14" i="32" s="1"/>
  <c r="AV15" i="32"/>
  <c r="AO18" i="32"/>
  <c r="AR18" i="32" s="1"/>
  <c r="AU18" i="32" s="1"/>
  <c r="AO20" i="32"/>
  <c r="AV24" i="32"/>
  <c r="AO27" i="32"/>
  <c r="AO32" i="32"/>
  <c r="AV32" i="32"/>
  <c r="AO34" i="32"/>
  <c r="AO26" i="32"/>
  <c r="AZ26" i="32"/>
  <c r="AO28" i="32"/>
  <c r="AO21" i="32"/>
  <c r="AR21" i="32" s="1"/>
  <c r="AZ32" i="32"/>
  <c r="AZ34" i="32"/>
  <c r="AO17" i="32"/>
  <c r="AV13" i="32"/>
  <c r="AZ13" i="32"/>
  <c r="AZ21" i="32"/>
  <c r="AO29" i="32"/>
  <c r="AO33" i="32"/>
  <c r="AV29" i="32"/>
  <c r="AZ29" i="32"/>
  <c r="AZ43" i="32"/>
  <c r="AZ33" i="32"/>
  <c r="AZ42" i="32"/>
  <c r="AO15" i="32"/>
  <c r="AO19" i="32"/>
  <c r="AZ19" i="32"/>
  <c r="AO38" i="32"/>
  <c r="AO41" i="32"/>
  <c r="AV41" i="32"/>
  <c r="AO16" i="32"/>
  <c r="AR16" i="32" s="1"/>
  <c r="AU16" i="32" s="1"/>
  <c r="AV19" i="32"/>
  <c r="AV40" i="32"/>
  <c r="AO25" i="32"/>
  <c r="AR25" i="32" s="1"/>
  <c r="AU25" i="32" s="1"/>
  <c r="AO35" i="32"/>
  <c r="AR35" i="32" s="1"/>
  <c r="AU35" i="32" s="1"/>
  <c r="AV38" i="32"/>
  <c r="AO24" i="32"/>
  <c r="AO31" i="32"/>
  <c r="AV31" i="32"/>
  <c r="AZ31" i="32"/>
  <c r="AO40" i="32"/>
  <c r="AZ40" i="32"/>
  <c r="AO43" i="32"/>
  <c r="AV43" i="32"/>
  <c r="AV42" i="32"/>
  <c r="AO30" i="32"/>
  <c r="AO36" i="32"/>
  <c r="AV36" i="32"/>
  <c r="AO39" i="32"/>
  <c r="AR39" i="32" s="1"/>
  <c r="AU39" i="32" s="1"/>
  <c r="AO42" i="32"/>
  <c r="AZ41" i="32"/>
  <c r="AO37" i="32"/>
  <c r="AR28" i="32" l="1"/>
  <c r="BC28" i="32"/>
  <c r="BB28" i="32"/>
  <c r="AR22" i="32"/>
  <c r="BB22" i="32"/>
  <c r="BC23" i="32"/>
  <c r="BB23" i="32"/>
  <c r="AR23" i="32"/>
  <c r="BC22" i="32"/>
  <c r="BC12" i="32"/>
  <c r="BB12" i="32"/>
  <c r="AZ12" i="32"/>
  <c r="AV12" i="32"/>
  <c r="AR11" i="32"/>
  <c r="BC11" i="32"/>
  <c r="BB11" i="32"/>
  <c r="AV14" i="32"/>
  <c r="AY14" i="32" s="1"/>
  <c r="BC18" i="32"/>
  <c r="AZ18" i="32"/>
  <c r="BB18" i="32"/>
  <c r="AV18" i="32"/>
  <c r="BC20" i="32"/>
  <c r="AR20" i="32"/>
  <c r="BB20" i="32"/>
  <c r="BC27" i="32"/>
  <c r="BB27" i="32"/>
  <c r="AR27" i="32"/>
  <c r="BC32" i="32"/>
  <c r="BB32" i="32"/>
  <c r="AR32" i="32"/>
  <c r="BC34" i="32"/>
  <c r="AR34" i="32"/>
  <c r="BB34" i="32"/>
  <c r="BB26" i="32"/>
  <c r="BC26" i="32"/>
  <c r="AR26" i="32"/>
  <c r="BB13" i="32"/>
  <c r="BB21" i="32"/>
  <c r="BC21" i="32"/>
  <c r="BC13" i="32"/>
  <c r="AZ39" i="32"/>
  <c r="BC39" i="32"/>
  <c r="BC17" i="32"/>
  <c r="BB17" i="32"/>
  <c r="AR17" i="32"/>
  <c r="BC29" i="32"/>
  <c r="BB29" i="32"/>
  <c r="AR29" i="32"/>
  <c r="BC33" i="32"/>
  <c r="BB33" i="32"/>
  <c r="AR33" i="32"/>
  <c r="BC15" i="32"/>
  <c r="BB15" i="32"/>
  <c r="AR15" i="32"/>
  <c r="BC19" i="32"/>
  <c r="BB19" i="32"/>
  <c r="AR19" i="32"/>
  <c r="BB38" i="32"/>
  <c r="AR38" i="32"/>
  <c r="BC38" i="32"/>
  <c r="BC41" i="32"/>
  <c r="BB41" i="32"/>
  <c r="AR41" i="32"/>
  <c r="BB16" i="32"/>
  <c r="BC16" i="32"/>
  <c r="AZ16" i="32"/>
  <c r="AV16" i="32"/>
  <c r="BC25" i="32"/>
  <c r="BB25" i="32"/>
  <c r="AZ25" i="32"/>
  <c r="AV25" i="32"/>
  <c r="AV35" i="32"/>
  <c r="AY35" i="32" s="1"/>
  <c r="BC24" i="32"/>
  <c r="BB24" i="32"/>
  <c r="AR24" i="32"/>
  <c r="AR31" i="32"/>
  <c r="BC31" i="32"/>
  <c r="BB31" i="32"/>
  <c r="BC40" i="32"/>
  <c r="BB40" i="32"/>
  <c r="AR40" i="32"/>
  <c r="BC43" i="32"/>
  <c r="BB43" i="32"/>
  <c r="AR43" i="32"/>
  <c r="BC30" i="32"/>
  <c r="BB30" i="32"/>
  <c r="AR30" i="32"/>
  <c r="AR36" i="32"/>
  <c r="BC36" i="32"/>
  <c r="BB36" i="32"/>
  <c r="BB39" i="32"/>
  <c r="AV39" i="32"/>
  <c r="BC42" i="32"/>
  <c r="AR42" i="32"/>
  <c r="BB42" i="32"/>
  <c r="BC37" i="32"/>
  <c r="BB37" i="32"/>
  <c r="AR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BB14" i="32" l="1"/>
  <c r="BC14" i="32"/>
  <c r="AZ14" i="32"/>
  <c r="AZ35" i="32"/>
  <c r="BB35" i="32"/>
  <c r="BC35" i="32"/>
  <c r="AX21" i="30"/>
  <c r="AI28" i="24" l="1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X18" i="19"/>
  <c r="AY55" i="32"/>
  <c r="AX55" i="32"/>
  <c r="AU55" i="32"/>
  <c r="AT55" i="32"/>
  <c r="AN55" i="32"/>
  <c r="AM55" i="32"/>
  <c r="AL55" i="32"/>
  <c r="AK55" i="32"/>
  <c r="AY54" i="32"/>
  <c r="AX54" i="32"/>
  <c r="AU54" i="32"/>
  <c r="AV54" i="32" s="1"/>
  <c r="AT54" i="32"/>
  <c r="AN54" i="32"/>
  <c r="AM54" i="32"/>
  <c r="AL54" i="32"/>
  <c r="AK54" i="32"/>
  <c r="AY53" i="32"/>
  <c r="AX53" i="32"/>
  <c r="AU53" i="32"/>
  <c r="AZ53" i="32" s="1"/>
  <c r="AT53" i="32"/>
  <c r="AN53" i="32"/>
  <c r="AM53" i="32"/>
  <c r="AL53" i="32"/>
  <c r="AK53" i="32"/>
  <c r="AY52" i="32"/>
  <c r="AX52" i="32"/>
  <c r="AU52" i="32"/>
  <c r="AZ52" i="32" s="1"/>
  <c r="AT52" i="32"/>
  <c r="AN52" i="32"/>
  <c r="AM52" i="32"/>
  <c r="AL52" i="32"/>
  <c r="AK52" i="32"/>
  <c r="AY51" i="32"/>
  <c r="AX51" i="32"/>
  <c r="AU51" i="32"/>
  <c r="AV51" i="32" s="1"/>
  <c r="AT51" i="32"/>
  <c r="AN51" i="32"/>
  <c r="AM51" i="32"/>
  <c r="AL51" i="32"/>
  <c r="AK51" i="32"/>
  <c r="AY50" i="32"/>
  <c r="AX50" i="32"/>
  <c r="AU50" i="32"/>
  <c r="AT50" i="32"/>
  <c r="AN50" i="32"/>
  <c r="AM50" i="32"/>
  <c r="AL50" i="32"/>
  <c r="AK50" i="32"/>
  <c r="AY49" i="32"/>
  <c r="AX49" i="32"/>
  <c r="AU49" i="32"/>
  <c r="AT49" i="32"/>
  <c r="AN49" i="32"/>
  <c r="AM49" i="32"/>
  <c r="AL49" i="32"/>
  <c r="AK49" i="32"/>
  <c r="AY48" i="32"/>
  <c r="AX48" i="32"/>
  <c r="AU48" i="32"/>
  <c r="AT48" i="32"/>
  <c r="AN48" i="32"/>
  <c r="AM48" i="32"/>
  <c r="AL48" i="32"/>
  <c r="AK48" i="32"/>
  <c r="AY47" i="32"/>
  <c r="AX47" i="32"/>
  <c r="AU47" i="32"/>
  <c r="AV47" i="32" s="1"/>
  <c r="AT47" i="32"/>
  <c r="AN47" i="32"/>
  <c r="AM47" i="32"/>
  <c r="AL47" i="32"/>
  <c r="AK47" i="32"/>
  <c r="AY46" i="32"/>
  <c r="AX46" i="32"/>
  <c r="AU46" i="32"/>
  <c r="AT46" i="32"/>
  <c r="AN46" i="32"/>
  <c r="AM46" i="32"/>
  <c r="AL46" i="32"/>
  <c r="AK46" i="32"/>
  <c r="AY45" i="32"/>
  <c r="AH49" i="33" s="1"/>
  <c r="AX45" i="32"/>
  <c r="AU45" i="32"/>
  <c r="AT45" i="32"/>
  <c r="AN45" i="32"/>
  <c r="AM45" i="32"/>
  <c r="AL45" i="32"/>
  <c r="AK45" i="32"/>
  <c r="AY44" i="32"/>
  <c r="AH48" i="33" s="1"/>
  <c r="AX44" i="32"/>
  <c r="AU44" i="32"/>
  <c r="AG48" i="33" s="1"/>
  <c r="AT44" i="32"/>
  <c r="AN44" i="32"/>
  <c r="AM44" i="32"/>
  <c r="AL44" i="32"/>
  <c r="AK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Y55" i="31"/>
  <c r="AX55" i="31"/>
  <c r="AU55" i="31"/>
  <c r="AV55" i="31" s="1"/>
  <c r="AT55" i="31"/>
  <c r="AN55" i="31"/>
  <c r="AM55" i="31"/>
  <c r="AL55" i="31"/>
  <c r="AK55" i="31"/>
  <c r="AY54" i="31"/>
  <c r="AX54" i="31"/>
  <c r="AU54" i="31"/>
  <c r="AV54" i="31" s="1"/>
  <c r="AT54" i="31"/>
  <c r="AN54" i="31"/>
  <c r="AM54" i="31"/>
  <c r="AL54" i="31"/>
  <c r="AK54" i="31"/>
  <c r="AY53" i="31"/>
  <c r="AX53" i="31"/>
  <c r="AU53" i="31"/>
  <c r="AV53" i="31" s="1"/>
  <c r="AT53" i="31"/>
  <c r="AN53" i="31"/>
  <c r="AM53" i="31"/>
  <c r="AL53" i="31"/>
  <c r="AK53" i="31"/>
  <c r="AY52" i="31"/>
  <c r="AX52" i="31"/>
  <c r="AU52" i="31"/>
  <c r="AZ52" i="31" s="1"/>
  <c r="AT52" i="31"/>
  <c r="AN52" i="31"/>
  <c r="AM52" i="31"/>
  <c r="AL52" i="31"/>
  <c r="AK52" i="31"/>
  <c r="AY51" i="31"/>
  <c r="AX51" i="31"/>
  <c r="AU51" i="31"/>
  <c r="AZ51" i="31" s="1"/>
  <c r="AT51" i="31"/>
  <c r="AN51" i="31"/>
  <c r="AM51" i="31"/>
  <c r="AL51" i="31"/>
  <c r="AK51" i="31"/>
  <c r="AY50" i="31"/>
  <c r="AX50" i="31"/>
  <c r="AU50" i="31"/>
  <c r="AV50" i="31" s="1"/>
  <c r="AT50" i="31"/>
  <c r="AN50" i="31"/>
  <c r="AM50" i="31"/>
  <c r="AL50" i="31"/>
  <c r="AK50" i="31"/>
  <c r="AY49" i="31"/>
  <c r="AX49" i="31"/>
  <c r="AU49" i="31"/>
  <c r="AV49" i="31" s="1"/>
  <c r="AT49" i="31"/>
  <c r="AN49" i="31"/>
  <c r="AM49" i="31"/>
  <c r="AL49" i="31"/>
  <c r="AK49" i="31"/>
  <c r="AY48" i="31"/>
  <c r="AX48" i="31"/>
  <c r="AU48" i="31"/>
  <c r="AT48" i="31"/>
  <c r="AN48" i="31"/>
  <c r="AM48" i="31"/>
  <c r="AL48" i="31"/>
  <c r="AK48" i="31"/>
  <c r="AY47" i="31"/>
  <c r="AX47" i="31"/>
  <c r="AU47" i="31"/>
  <c r="AT47" i="31"/>
  <c r="AN47" i="31"/>
  <c r="AM47" i="31"/>
  <c r="AL47" i="31"/>
  <c r="AK47" i="31"/>
  <c r="AY46" i="31"/>
  <c r="AX46" i="31"/>
  <c r="AU46" i="31"/>
  <c r="AV46" i="31" s="1"/>
  <c r="AT46" i="31"/>
  <c r="AN46" i="31"/>
  <c r="AM46" i="31"/>
  <c r="AL46" i="31"/>
  <c r="AK46" i="31"/>
  <c r="AY45" i="31"/>
  <c r="AD49" i="33" s="1"/>
  <c r="AX45" i="31"/>
  <c r="AU45" i="31"/>
  <c r="AT45" i="31"/>
  <c r="AN45" i="31"/>
  <c r="AM45" i="31"/>
  <c r="AL45" i="31"/>
  <c r="AK45" i="31"/>
  <c r="AY44" i="31"/>
  <c r="AD48" i="33" s="1"/>
  <c r="AX44" i="31"/>
  <c r="AU44" i="31"/>
  <c r="AT44" i="31"/>
  <c r="AN44" i="31"/>
  <c r="AM44" i="31"/>
  <c r="AL44" i="31"/>
  <c r="AK44" i="31"/>
  <c r="AY43" i="31"/>
  <c r="AD47" i="33" s="1"/>
  <c r="AX43" i="31"/>
  <c r="AU43" i="31"/>
  <c r="AT43" i="31"/>
  <c r="AN43" i="31"/>
  <c r="AM43" i="31"/>
  <c r="AL43" i="31"/>
  <c r="AK43" i="31"/>
  <c r="AY42" i="31"/>
  <c r="AD46" i="33" s="1"/>
  <c r="AX42" i="31"/>
  <c r="AU42" i="31"/>
  <c r="AT42" i="31"/>
  <c r="AN42" i="31"/>
  <c r="AM42" i="31"/>
  <c r="AL42" i="31"/>
  <c r="AK42" i="31"/>
  <c r="AY41" i="31"/>
  <c r="AD45" i="33" s="1"/>
  <c r="AX41" i="31"/>
  <c r="AU41" i="31"/>
  <c r="AT41" i="31"/>
  <c r="AN41" i="31"/>
  <c r="AM41" i="31"/>
  <c r="AL41" i="31"/>
  <c r="AK41" i="31"/>
  <c r="AY40" i="31"/>
  <c r="AD44" i="33" s="1"/>
  <c r="AX40" i="31"/>
  <c r="AU40" i="31"/>
  <c r="AC44" i="33" s="1"/>
  <c r="AT40" i="31"/>
  <c r="AN40" i="31"/>
  <c r="AM40" i="31"/>
  <c r="AL40" i="31"/>
  <c r="AK40" i="31"/>
  <c r="AY39" i="31"/>
  <c r="AD43" i="33" s="1"/>
  <c r="AX39" i="31"/>
  <c r="AU39" i="31"/>
  <c r="AT39" i="31"/>
  <c r="AN39" i="31"/>
  <c r="AM39" i="31"/>
  <c r="AL39" i="31"/>
  <c r="AK39" i="31"/>
  <c r="AY38" i="31"/>
  <c r="AD38" i="33" s="1"/>
  <c r="AX38" i="31"/>
  <c r="AU38" i="31"/>
  <c r="AT38" i="31"/>
  <c r="AN38" i="31"/>
  <c r="AM38" i="31"/>
  <c r="AL38" i="31"/>
  <c r="AK38" i="31"/>
  <c r="AY37" i="31"/>
  <c r="AD37" i="33" s="1"/>
  <c r="AX37" i="31"/>
  <c r="AU37" i="31"/>
  <c r="AT37" i="31"/>
  <c r="AN37" i="31"/>
  <c r="AM37" i="31"/>
  <c r="AL37" i="31"/>
  <c r="AK37" i="31"/>
  <c r="AY36" i="31"/>
  <c r="AD36" i="33" s="1"/>
  <c r="AX36" i="31"/>
  <c r="AU36" i="31"/>
  <c r="AT36" i="31"/>
  <c r="AN36" i="31"/>
  <c r="AM36" i="31"/>
  <c r="AL36" i="31"/>
  <c r="AK36" i="31"/>
  <c r="AY35" i="31"/>
  <c r="AD35" i="33" s="1"/>
  <c r="AX35" i="31"/>
  <c r="AU35" i="31"/>
  <c r="AC35" i="33" s="1"/>
  <c r="AT35" i="31"/>
  <c r="AN35" i="31"/>
  <c r="AM35" i="31"/>
  <c r="AL35" i="31"/>
  <c r="AK35" i="31"/>
  <c r="AY34" i="31"/>
  <c r="AD34" i="33" s="1"/>
  <c r="AX34" i="31"/>
  <c r="AU34" i="31"/>
  <c r="AT34" i="31"/>
  <c r="AN34" i="31"/>
  <c r="AM34" i="31"/>
  <c r="AL34" i="31"/>
  <c r="AK34" i="31"/>
  <c r="AY33" i="31"/>
  <c r="AD33" i="33" s="1"/>
  <c r="AX33" i="31"/>
  <c r="AU33" i="31"/>
  <c r="AT33" i="31"/>
  <c r="AN33" i="31"/>
  <c r="AM33" i="31"/>
  <c r="AL33" i="31"/>
  <c r="AK33" i="31"/>
  <c r="AY32" i="31"/>
  <c r="AD32" i="33" s="1"/>
  <c r="AX32" i="31"/>
  <c r="AU32" i="31"/>
  <c r="AC32" i="33" s="1"/>
  <c r="AT32" i="31"/>
  <c r="AN32" i="31"/>
  <c r="AM32" i="31"/>
  <c r="AL32" i="31"/>
  <c r="AK32" i="31"/>
  <c r="AY31" i="31"/>
  <c r="AX31" i="31"/>
  <c r="AU31" i="31"/>
  <c r="AT31" i="31"/>
  <c r="AN31" i="31"/>
  <c r="AM31" i="31"/>
  <c r="AL31" i="31"/>
  <c r="AK31" i="31"/>
  <c r="AY30" i="31"/>
  <c r="AX30" i="31"/>
  <c r="AU30" i="31"/>
  <c r="AT30" i="31"/>
  <c r="AN30" i="31"/>
  <c r="D45" i="21" s="1"/>
  <c r="AM30" i="31"/>
  <c r="AL30" i="31"/>
  <c r="AK30" i="31"/>
  <c r="AX29" i="31"/>
  <c r="AT29" i="31"/>
  <c r="AN29" i="31"/>
  <c r="AM29" i="31"/>
  <c r="AL29" i="31"/>
  <c r="AK29" i="31"/>
  <c r="AY28" i="31"/>
  <c r="AD28" i="33" s="1"/>
  <c r="AX28" i="31"/>
  <c r="AU28" i="31"/>
  <c r="AT28" i="31"/>
  <c r="AN28" i="31"/>
  <c r="AM28" i="31"/>
  <c r="AL28" i="31"/>
  <c r="AK28" i="31"/>
  <c r="AY27" i="31"/>
  <c r="AD27" i="33" s="1"/>
  <c r="AX27" i="31"/>
  <c r="AT27" i="31"/>
  <c r="AN27" i="31"/>
  <c r="AM27" i="31"/>
  <c r="AL27" i="31"/>
  <c r="AK27" i="31"/>
  <c r="AY26" i="31"/>
  <c r="AD26" i="33" s="1"/>
  <c r="AX26" i="31"/>
  <c r="AU26" i="31"/>
  <c r="AT26" i="31"/>
  <c r="AN26" i="31"/>
  <c r="AM26" i="31"/>
  <c r="AL26" i="31"/>
  <c r="AK26" i="31"/>
  <c r="AY25" i="31"/>
  <c r="AD25" i="33" s="1"/>
  <c r="AX25" i="31"/>
  <c r="AT25" i="31"/>
  <c r="AN25" i="31"/>
  <c r="AM25" i="31"/>
  <c r="AL25" i="31"/>
  <c r="AK25" i="31"/>
  <c r="AY24" i="31"/>
  <c r="AD24" i="33" s="1"/>
  <c r="AX24" i="31"/>
  <c r="AU24" i="31"/>
  <c r="AC24" i="33" s="1"/>
  <c r="AT24" i="31"/>
  <c r="AN24" i="31"/>
  <c r="AM24" i="31"/>
  <c r="AL24" i="31"/>
  <c r="AK24" i="31"/>
  <c r="AY23" i="31"/>
  <c r="AD23" i="33" s="1"/>
  <c r="AX23" i="31"/>
  <c r="AU23" i="31"/>
  <c r="AC23" i="33" s="1"/>
  <c r="AT23" i="31"/>
  <c r="AN23" i="31"/>
  <c r="AM23" i="31"/>
  <c r="AL23" i="31"/>
  <c r="AK23" i="31"/>
  <c r="AY22" i="31"/>
  <c r="AD22" i="33" s="1"/>
  <c r="AX22" i="31"/>
  <c r="AU22" i="31"/>
  <c r="AT22" i="31"/>
  <c r="AN22" i="31"/>
  <c r="AM22" i="31"/>
  <c r="AL22" i="31"/>
  <c r="AK22" i="31"/>
  <c r="AY21" i="31"/>
  <c r="AD21" i="33" s="1"/>
  <c r="AX21" i="31"/>
  <c r="AT21" i="31"/>
  <c r="AN21" i="31"/>
  <c r="AM21" i="31"/>
  <c r="AL21" i="31"/>
  <c r="AK21" i="31"/>
  <c r="AY20" i="31"/>
  <c r="AD20" i="33" s="1"/>
  <c r="AX20" i="31"/>
  <c r="AU20" i="31"/>
  <c r="AC20" i="33" s="1"/>
  <c r="AT20" i="31"/>
  <c r="AN20" i="31"/>
  <c r="L20" i="21" s="1"/>
  <c r="AM20" i="31"/>
  <c r="AL20" i="31"/>
  <c r="AK20" i="31"/>
  <c r="AY19" i="31"/>
  <c r="AD19" i="33" s="1"/>
  <c r="AX19" i="31"/>
  <c r="AU19" i="31"/>
  <c r="AC19" i="33" s="1"/>
  <c r="AT19" i="31"/>
  <c r="AN19" i="31"/>
  <c r="AM19" i="31"/>
  <c r="AL19" i="31"/>
  <c r="AK19" i="31"/>
  <c r="AX18" i="31"/>
  <c r="AT18" i="31"/>
  <c r="AN18" i="31"/>
  <c r="AM18" i="31"/>
  <c r="AL18" i="31"/>
  <c r="AK18" i="31"/>
  <c r="AY17" i="31"/>
  <c r="AD17" i="33" s="1"/>
  <c r="AX17" i="31"/>
  <c r="AU17" i="31"/>
  <c r="AC17" i="33" s="1"/>
  <c r="AT17" i="31"/>
  <c r="AN17" i="31"/>
  <c r="AM17" i="31"/>
  <c r="AL17" i="31"/>
  <c r="AK17" i="31"/>
  <c r="AX16" i="31"/>
  <c r="AF26" i="24" s="1"/>
  <c r="AT16" i="31"/>
  <c r="AN16" i="31"/>
  <c r="AM16" i="31"/>
  <c r="AL16" i="31"/>
  <c r="AK16" i="31"/>
  <c r="AY15" i="31"/>
  <c r="AD15" i="33" s="1"/>
  <c r="AX15" i="31"/>
  <c r="AU15" i="31"/>
  <c r="AT15" i="31"/>
  <c r="AN15" i="31"/>
  <c r="W26" i="24" s="1"/>
  <c r="AM15" i="31"/>
  <c r="AL15" i="31"/>
  <c r="AK15" i="31"/>
  <c r="AX14" i="31"/>
  <c r="AT14" i="31"/>
  <c r="AN14" i="31"/>
  <c r="AM14" i="31"/>
  <c r="AL14" i="31"/>
  <c r="AK14" i="31"/>
  <c r="AY13" i="31"/>
  <c r="AD13" i="33" s="1"/>
  <c r="AX13" i="31"/>
  <c r="AU13" i="31"/>
  <c r="AT13" i="31"/>
  <c r="AN13" i="31"/>
  <c r="AM13" i="31"/>
  <c r="AL13" i="31"/>
  <c r="AK13" i="31"/>
  <c r="AY12" i="31"/>
  <c r="AX12" i="31"/>
  <c r="AT12" i="31"/>
  <c r="AN12" i="31"/>
  <c r="AM12" i="31"/>
  <c r="AL12" i="31"/>
  <c r="AK12" i="31"/>
  <c r="AY11" i="31"/>
  <c r="AX11" i="31"/>
  <c r="AU11" i="31"/>
  <c r="AT11" i="31"/>
  <c r="AN11" i="31"/>
  <c r="D20" i="21" s="1"/>
  <c r="AM11" i="31"/>
  <c r="AL11" i="31"/>
  <c r="AK11" i="31"/>
  <c r="AY55" i="30"/>
  <c r="AX55" i="30"/>
  <c r="AU55" i="30"/>
  <c r="AT55" i="30"/>
  <c r="AN55" i="30"/>
  <c r="AM55" i="30"/>
  <c r="AL55" i="30"/>
  <c r="AK55" i="30"/>
  <c r="AO55" i="30" s="1"/>
  <c r="AY54" i="30"/>
  <c r="AX54" i="30"/>
  <c r="AU54" i="30"/>
  <c r="AT54" i="30"/>
  <c r="AN54" i="30"/>
  <c r="AM54" i="30"/>
  <c r="AL54" i="30"/>
  <c r="AK54" i="30"/>
  <c r="AY53" i="30"/>
  <c r="AX53" i="30"/>
  <c r="AU53" i="30"/>
  <c r="AZ53" i="30" s="1"/>
  <c r="AT53" i="30"/>
  <c r="AN53" i="30"/>
  <c r="AM53" i="30"/>
  <c r="AL53" i="30"/>
  <c r="AK53" i="30"/>
  <c r="AY52" i="30"/>
  <c r="AX52" i="30"/>
  <c r="AU52" i="30"/>
  <c r="AZ52" i="30" s="1"/>
  <c r="AT52" i="30"/>
  <c r="AN52" i="30"/>
  <c r="AM52" i="30"/>
  <c r="AL52" i="30"/>
  <c r="AK52" i="30"/>
  <c r="AY51" i="30"/>
  <c r="AX51" i="30"/>
  <c r="AU51" i="30"/>
  <c r="AV51" i="30" s="1"/>
  <c r="AT51" i="30"/>
  <c r="AN51" i="30"/>
  <c r="AM51" i="30"/>
  <c r="AL51" i="30"/>
  <c r="AK51" i="30"/>
  <c r="AY50" i="30"/>
  <c r="AX50" i="30"/>
  <c r="AU50" i="30"/>
  <c r="AZ50" i="30" s="1"/>
  <c r="AT50" i="30"/>
  <c r="AN50" i="30"/>
  <c r="AM50" i="30"/>
  <c r="AL50" i="30"/>
  <c r="AK50" i="30"/>
  <c r="AO50" i="30" s="1"/>
  <c r="BC50" i="30" s="1"/>
  <c r="AY49" i="30"/>
  <c r="AX49" i="30"/>
  <c r="AU49" i="30"/>
  <c r="AT49" i="30"/>
  <c r="AN49" i="30"/>
  <c r="AM49" i="30"/>
  <c r="AL49" i="30"/>
  <c r="AK49" i="30"/>
  <c r="AY48" i="30"/>
  <c r="AX48" i="30"/>
  <c r="AU48" i="30"/>
  <c r="AV48" i="30" s="1"/>
  <c r="AT48" i="30"/>
  <c r="AN48" i="30"/>
  <c r="AM48" i="30"/>
  <c r="AL48" i="30"/>
  <c r="AK48" i="30"/>
  <c r="AY47" i="30"/>
  <c r="AX47" i="30"/>
  <c r="AU47" i="30"/>
  <c r="AV47" i="30" s="1"/>
  <c r="AT47" i="30"/>
  <c r="AN47" i="30"/>
  <c r="AM47" i="30"/>
  <c r="AL47" i="30"/>
  <c r="AK47" i="30"/>
  <c r="AY46" i="30"/>
  <c r="AX46" i="30"/>
  <c r="AU46" i="30"/>
  <c r="AT46" i="30"/>
  <c r="AN46" i="30"/>
  <c r="AM46" i="30"/>
  <c r="AL46" i="30"/>
  <c r="AK46" i="30"/>
  <c r="AY45" i="30"/>
  <c r="Z49" i="33" s="1"/>
  <c r="AX45" i="30"/>
  <c r="AU45" i="30"/>
  <c r="AT45" i="30"/>
  <c r="AN45" i="30"/>
  <c r="AM45" i="30"/>
  <c r="AL45" i="30"/>
  <c r="AK45" i="30"/>
  <c r="AY44" i="30"/>
  <c r="Z48" i="33" s="1"/>
  <c r="AX44" i="30"/>
  <c r="AU44" i="30"/>
  <c r="AT44" i="30"/>
  <c r="AN44" i="30"/>
  <c r="AM44" i="30"/>
  <c r="AL44" i="30"/>
  <c r="AK44" i="30"/>
  <c r="AY43" i="30"/>
  <c r="Z47" i="33" s="1"/>
  <c r="AX43" i="30"/>
  <c r="AU43" i="30"/>
  <c r="Y47" i="33" s="1"/>
  <c r="AT43" i="30"/>
  <c r="AN43" i="30"/>
  <c r="AM43" i="30"/>
  <c r="AL43" i="30"/>
  <c r="AK43" i="30"/>
  <c r="AY42" i="30"/>
  <c r="Z46" i="33" s="1"/>
  <c r="AX42" i="30"/>
  <c r="AU42" i="30"/>
  <c r="Y46" i="33" s="1"/>
  <c r="AT42" i="30"/>
  <c r="AN42" i="30"/>
  <c r="AM42" i="30"/>
  <c r="AL42" i="30"/>
  <c r="AK42" i="30"/>
  <c r="AY41" i="30"/>
  <c r="Z45" i="33" s="1"/>
  <c r="AX41" i="30"/>
  <c r="AU41" i="30"/>
  <c r="AT41" i="30"/>
  <c r="AN41" i="30"/>
  <c r="AM41" i="30"/>
  <c r="AL41" i="30"/>
  <c r="AK41" i="30"/>
  <c r="AY40" i="30"/>
  <c r="Z44" i="33" s="1"/>
  <c r="AX40" i="30"/>
  <c r="AU40" i="30"/>
  <c r="AT40" i="30"/>
  <c r="AN40" i="30"/>
  <c r="AM40" i="30"/>
  <c r="AL40" i="30"/>
  <c r="AK40" i="30"/>
  <c r="AY39" i="30"/>
  <c r="Z43" i="33" s="1"/>
  <c r="AX39" i="30"/>
  <c r="AU39" i="30"/>
  <c r="Y43" i="33" s="1"/>
  <c r="AT39" i="30"/>
  <c r="AN39" i="30"/>
  <c r="AM39" i="30"/>
  <c r="AL39" i="30"/>
  <c r="AK39" i="30"/>
  <c r="AY38" i="30"/>
  <c r="Z38" i="33" s="1"/>
  <c r="AX38" i="30"/>
  <c r="AU38" i="30"/>
  <c r="Y38" i="33" s="1"/>
  <c r="AT38" i="30"/>
  <c r="AN38" i="30"/>
  <c r="AM38" i="30"/>
  <c r="AL38" i="30"/>
  <c r="AK38" i="30"/>
  <c r="AY37" i="30"/>
  <c r="Z37" i="33" s="1"/>
  <c r="AX37" i="30"/>
  <c r="AU37" i="30"/>
  <c r="AT37" i="30"/>
  <c r="AN37" i="30"/>
  <c r="AM37" i="30"/>
  <c r="AL37" i="30"/>
  <c r="AK37" i="30"/>
  <c r="AY36" i="30"/>
  <c r="Z36" i="33" s="1"/>
  <c r="AX36" i="30"/>
  <c r="AU36" i="30"/>
  <c r="Y36" i="33" s="1"/>
  <c r="AT36" i="30"/>
  <c r="AN36" i="30"/>
  <c r="AM36" i="30"/>
  <c r="AL36" i="30"/>
  <c r="AK36" i="30"/>
  <c r="AY35" i="30"/>
  <c r="Z35" i="33" s="1"/>
  <c r="AX35" i="30"/>
  <c r="AT35" i="30"/>
  <c r="AN35" i="30"/>
  <c r="AM35" i="30"/>
  <c r="AL35" i="30"/>
  <c r="AK35" i="30"/>
  <c r="AY34" i="30"/>
  <c r="Z34" i="33" s="1"/>
  <c r="AX34" i="30"/>
  <c r="AU34" i="30"/>
  <c r="Y34" i="33" s="1"/>
  <c r="AT34" i="30"/>
  <c r="AN34" i="30"/>
  <c r="AM34" i="30"/>
  <c r="AL34" i="30"/>
  <c r="AK34" i="30"/>
  <c r="AY33" i="30"/>
  <c r="Z33" i="33" s="1"/>
  <c r="AX33" i="30"/>
  <c r="AU33" i="30"/>
  <c r="AT33" i="30"/>
  <c r="AN33" i="30"/>
  <c r="AM33" i="30"/>
  <c r="AL33" i="30"/>
  <c r="AK33" i="30"/>
  <c r="AY32" i="30"/>
  <c r="Z32" i="33" s="1"/>
  <c r="AX32" i="30"/>
  <c r="AU32" i="30"/>
  <c r="AT32" i="30"/>
  <c r="AN32" i="30"/>
  <c r="AM32" i="30"/>
  <c r="AL32" i="30"/>
  <c r="AK32" i="30"/>
  <c r="AY31" i="30"/>
  <c r="AX31" i="30"/>
  <c r="AU31" i="30"/>
  <c r="AT31" i="30"/>
  <c r="AN31" i="30"/>
  <c r="AM31" i="30"/>
  <c r="AL31" i="30"/>
  <c r="AK31" i="30"/>
  <c r="AY30" i="30"/>
  <c r="AX30" i="30"/>
  <c r="AU30" i="30"/>
  <c r="AT30" i="30"/>
  <c r="AN30" i="30"/>
  <c r="AM30" i="30"/>
  <c r="AL30" i="30"/>
  <c r="AK30" i="30"/>
  <c r="AX29" i="30"/>
  <c r="AT29" i="30"/>
  <c r="AN29" i="30"/>
  <c r="AM29" i="30"/>
  <c r="AL29" i="30"/>
  <c r="AK29" i="30"/>
  <c r="AY28" i="30"/>
  <c r="Z28" i="33" s="1"/>
  <c r="AX28" i="30"/>
  <c r="AU28" i="30"/>
  <c r="Y28" i="33" s="1"/>
  <c r="AT28" i="30"/>
  <c r="AN28" i="30"/>
  <c r="AM28" i="30"/>
  <c r="AL28" i="30"/>
  <c r="AK28" i="30"/>
  <c r="AY27" i="30"/>
  <c r="Z27" i="33" s="1"/>
  <c r="AX27" i="30"/>
  <c r="AT27" i="30"/>
  <c r="AN27" i="30"/>
  <c r="AM27" i="30"/>
  <c r="AL27" i="30"/>
  <c r="AK27" i="30"/>
  <c r="AY26" i="30"/>
  <c r="Z26" i="33" s="1"/>
  <c r="AX26" i="30"/>
  <c r="AU26" i="30"/>
  <c r="Y26" i="33" s="1"/>
  <c r="AT26" i="30"/>
  <c r="AN26" i="30"/>
  <c r="AM26" i="30"/>
  <c r="AL26" i="30"/>
  <c r="AK26" i="30"/>
  <c r="AY25" i="30"/>
  <c r="Z25" i="33" s="1"/>
  <c r="AX25" i="30"/>
  <c r="AT25" i="30"/>
  <c r="AN25" i="30"/>
  <c r="AM25" i="30"/>
  <c r="AL25" i="30"/>
  <c r="AK25" i="30"/>
  <c r="AY24" i="30"/>
  <c r="Z24" i="33" s="1"/>
  <c r="AX24" i="30"/>
  <c r="AU24" i="30"/>
  <c r="Y24" i="33" s="1"/>
  <c r="AT24" i="30"/>
  <c r="AN24" i="30"/>
  <c r="AM24" i="30"/>
  <c r="AL24" i="30"/>
  <c r="AK24" i="30"/>
  <c r="AY23" i="30"/>
  <c r="Z23" i="33" s="1"/>
  <c r="AX23" i="30"/>
  <c r="AU23" i="30"/>
  <c r="AT23" i="30"/>
  <c r="AN23" i="30"/>
  <c r="AM23" i="30"/>
  <c r="AL23" i="30"/>
  <c r="AK23" i="30"/>
  <c r="AY22" i="30"/>
  <c r="Z22" i="33" s="1"/>
  <c r="AX22" i="30"/>
  <c r="AU22" i="30"/>
  <c r="AT22" i="30"/>
  <c r="AN22" i="30"/>
  <c r="AM22" i="30"/>
  <c r="AL22" i="30"/>
  <c r="AK22" i="30"/>
  <c r="AY21" i="30"/>
  <c r="Z21" i="33" s="1"/>
  <c r="AU21" i="30"/>
  <c r="Y21" i="33" s="1"/>
  <c r="AT21" i="30"/>
  <c r="AN21" i="30"/>
  <c r="AM21" i="30"/>
  <c r="AL21" i="30"/>
  <c r="AK21" i="30"/>
  <c r="AY20" i="30"/>
  <c r="Z20" i="33" s="1"/>
  <c r="AX20" i="30"/>
  <c r="AU20" i="30"/>
  <c r="AT20" i="30"/>
  <c r="AN20" i="30"/>
  <c r="L19" i="21" s="1"/>
  <c r="AM20" i="30"/>
  <c r="AL20" i="30"/>
  <c r="AK20" i="30"/>
  <c r="AY19" i="30"/>
  <c r="Z19" i="33" s="1"/>
  <c r="AX19" i="30"/>
  <c r="AU19" i="30"/>
  <c r="Y19" i="33" s="1"/>
  <c r="AT19" i="30"/>
  <c r="AN19" i="30"/>
  <c r="AM19" i="30"/>
  <c r="AL19" i="30"/>
  <c r="AK19" i="30"/>
  <c r="AX18" i="30"/>
  <c r="AT18" i="30"/>
  <c r="AN18" i="30"/>
  <c r="AM18" i="30"/>
  <c r="AL18" i="30"/>
  <c r="AK18" i="30"/>
  <c r="AY17" i="30"/>
  <c r="Z17" i="33" s="1"/>
  <c r="AX17" i="30"/>
  <c r="AU17" i="30"/>
  <c r="AT17" i="30"/>
  <c r="AN17" i="30"/>
  <c r="AM17" i="30"/>
  <c r="AL17" i="30"/>
  <c r="AK17" i="30"/>
  <c r="AX16" i="30"/>
  <c r="AT16" i="30"/>
  <c r="AN16" i="30"/>
  <c r="AM16" i="30"/>
  <c r="AL16" i="30"/>
  <c r="AK16" i="30"/>
  <c r="AY15" i="30"/>
  <c r="Z15" i="33" s="1"/>
  <c r="AX15" i="30"/>
  <c r="AU15" i="30"/>
  <c r="Y15" i="33" s="1"/>
  <c r="AT15" i="30"/>
  <c r="AN15" i="30"/>
  <c r="AM15" i="30"/>
  <c r="AL15" i="30"/>
  <c r="AK15" i="30"/>
  <c r="T24" i="24" s="1"/>
  <c r="AX14" i="30"/>
  <c r="AT14" i="30"/>
  <c r="AN14" i="30"/>
  <c r="AM14" i="30"/>
  <c r="AL14" i="30"/>
  <c r="AK14" i="30"/>
  <c r="AY13" i="30"/>
  <c r="Z13" i="33" s="1"/>
  <c r="AX13" i="30"/>
  <c r="AU13" i="30"/>
  <c r="AT13" i="30"/>
  <c r="AN13" i="30"/>
  <c r="AM13" i="30"/>
  <c r="AL13" i="30"/>
  <c r="AK13" i="30"/>
  <c r="AY12" i="30"/>
  <c r="AX12" i="30"/>
  <c r="AT12" i="30"/>
  <c r="AN12" i="30"/>
  <c r="AM12" i="30"/>
  <c r="AL12" i="30"/>
  <c r="AK12" i="30"/>
  <c r="AY11" i="30"/>
  <c r="AX11" i="30"/>
  <c r="AU11" i="30"/>
  <c r="AT11" i="30"/>
  <c r="AN11" i="30"/>
  <c r="D19" i="21" s="1"/>
  <c r="AM11" i="30"/>
  <c r="AL11" i="30"/>
  <c r="AK11" i="30"/>
  <c r="AY55" i="29"/>
  <c r="AX55" i="29"/>
  <c r="AU55" i="29"/>
  <c r="AZ55" i="29" s="1"/>
  <c r="AT55" i="29"/>
  <c r="AN55" i="29"/>
  <c r="AM55" i="29"/>
  <c r="AL55" i="29"/>
  <c r="AK55" i="29"/>
  <c r="AY54" i="29"/>
  <c r="AX54" i="29"/>
  <c r="AU54" i="29"/>
  <c r="AV54" i="29" s="1"/>
  <c r="AT54" i="29"/>
  <c r="AN54" i="29"/>
  <c r="AM54" i="29"/>
  <c r="AL54" i="29"/>
  <c r="AK54" i="29"/>
  <c r="AY53" i="29"/>
  <c r="AX53" i="29"/>
  <c r="AU53" i="29"/>
  <c r="AV53" i="29" s="1"/>
  <c r="AT53" i="29"/>
  <c r="AN53" i="29"/>
  <c r="AM53" i="29"/>
  <c r="AL53" i="29"/>
  <c r="AK53" i="29"/>
  <c r="AY52" i="29"/>
  <c r="AX52" i="29"/>
  <c r="AU52" i="29"/>
  <c r="AZ52" i="29" s="1"/>
  <c r="AT52" i="29"/>
  <c r="AN52" i="29"/>
  <c r="AM52" i="29"/>
  <c r="AL52" i="29"/>
  <c r="AK52" i="29"/>
  <c r="AO52" i="29" s="1"/>
  <c r="AY51" i="29"/>
  <c r="AX51" i="29"/>
  <c r="AU51" i="29"/>
  <c r="AT51" i="29"/>
  <c r="AN51" i="29"/>
  <c r="AM51" i="29"/>
  <c r="AL51" i="29"/>
  <c r="AK51" i="29"/>
  <c r="AY50" i="29"/>
  <c r="AX50" i="29"/>
  <c r="AU50" i="29"/>
  <c r="AV50" i="29" s="1"/>
  <c r="AT50" i="29"/>
  <c r="AN50" i="29"/>
  <c r="AM50" i="29"/>
  <c r="AL50" i="29"/>
  <c r="AK50" i="29"/>
  <c r="AO50" i="29" s="1"/>
  <c r="BB50" i="29" s="1"/>
  <c r="AY49" i="29"/>
  <c r="AX49" i="29"/>
  <c r="AU49" i="29"/>
  <c r="AV49" i="29" s="1"/>
  <c r="AT49" i="29"/>
  <c r="AN49" i="29"/>
  <c r="AM49" i="29"/>
  <c r="AL49" i="29"/>
  <c r="AK49" i="29"/>
  <c r="AY48" i="29"/>
  <c r="AX48" i="29"/>
  <c r="AU48" i="29"/>
  <c r="AZ48" i="29" s="1"/>
  <c r="AT48" i="29"/>
  <c r="AN48" i="29"/>
  <c r="AM48" i="29"/>
  <c r="AL48" i="29"/>
  <c r="AK48" i="29"/>
  <c r="AY47" i="29"/>
  <c r="AX47" i="29"/>
  <c r="AU47" i="29"/>
  <c r="AT47" i="29"/>
  <c r="AN47" i="29"/>
  <c r="AM47" i="29"/>
  <c r="AL47" i="29"/>
  <c r="AK47" i="29"/>
  <c r="AY46" i="29"/>
  <c r="AX46" i="29"/>
  <c r="AU46" i="29"/>
  <c r="AV46" i="29" s="1"/>
  <c r="AT46" i="29"/>
  <c r="AN46" i="29"/>
  <c r="AM46" i="29"/>
  <c r="AL46" i="29"/>
  <c r="AK46" i="29"/>
  <c r="AO46" i="29" s="1"/>
  <c r="BB46" i="29" s="1"/>
  <c r="AY45" i="29"/>
  <c r="V49" i="33" s="1"/>
  <c r="AX45" i="29"/>
  <c r="AU45" i="29"/>
  <c r="AT45" i="29"/>
  <c r="AN45" i="29"/>
  <c r="AM45" i="29"/>
  <c r="AL45" i="29"/>
  <c r="AK45" i="29"/>
  <c r="AO45" i="29" s="1"/>
  <c r="T49" i="33" s="1"/>
  <c r="AY44" i="29"/>
  <c r="V48" i="33" s="1"/>
  <c r="AX44" i="29"/>
  <c r="AU44" i="29"/>
  <c r="U48" i="33" s="1"/>
  <c r="AT44" i="29"/>
  <c r="AN44" i="29"/>
  <c r="AM44" i="29"/>
  <c r="AL44" i="29"/>
  <c r="AK44" i="29"/>
  <c r="AY43" i="29"/>
  <c r="V47" i="33" s="1"/>
  <c r="AX43" i="29"/>
  <c r="AU43" i="29"/>
  <c r="U47" i="33" s="1"/>
  <c r="AT43" i="29"/>
  <c r="AN43" i="29"/>
  <c r="AM43" i="29"/>
  <c r="AL43" i="29"/>
  <c r="AK43" i="29"/>
  <c r="AY42" i="29"/>
  <c r="V46" i="33" s="1"/>
  <c r="AX42" i="29"/>
  <c r="AU42" i="29"/>
  <c r="AT42" i="29"/>
  <c r="AN42" i="29"/>
  <c r="AM42" i="29"/>
  <c r="AL42" i="29"/>
  <c r="AK42" i="29"/>
  <c r="AY41" i="29"/>
  <c r="V45" i="33" s="1"/>
  <c r="AX41" i="29"/>
  <c r="AU41" i="29"/>
  <c r="AT41" i="29"/>
  <c r="AN41" i="29"/>
  <c r="AM41" i="29"/>
  <c r="AL41" i="29"/>
  <c r="AK41" i="29"/>
  <c r="AY40" i="29"/>
  <c r="V44" i="33" s="1"/>
  <c r="AX40" i="29"/>
  <c r="AU40" i="29"/>
  <c r="U44" i="33" s="1"/>
  <c r="AT40" i="29"/>
  <c r="AN40" i="29"/>
  <c r="AM40" i="29"/>
  <c r="AL40" i="29"/>
  <c r="AK40" i="29"/>
  <c r="AX39" i="29"/>
  <c r="AT39" i="29"/>
  <c r="AN39" i="29"/>
  <c r="AM39" i="29"/>
  <c r="AL39" i="29"/>
  <c r="AK39" i="29"/>
  <c r="AY38" i="29"/>
  <c r="V38" i="33" s="1"/>
  <c r="AX38" i="29"/>
  <c r="AU38" i="29"/>
  <c r="U38" i="33" s="1"/>
  <c r="AT38" i="29"/>
  <c r="AN38" i="29"/>
  <c r="AM38" i="29"/>
  <c r="AL38" i="29"/>
  <c r="AK38" i="29"/>
  <c r="AY37" i="29"/>
  <c r="V37" i="33" s="1"/>
  <c r="AX37" i="29"/>
  <c r="AU37" i="29"/>
  <c r="AT37" i="29"/>
  <c r="AN37" i="29"/>
  <c r="AM37" i="29"/>
  <c r="AL37" i="29"/>
  <c r="AK37" i="29"/>
  <c r="AY36" i="29"/>
  <c r="V36" i="33" s="1"/>
  <c r="AX36" i="29"/>
  <c r="AU36" i="29"/>
  <c r="AT36" i="29"/>
  <c r="AN36" i="29"/>
  <c r="AM36" i="29"/>
  <c r="AL36" i="29"/>
  <c r="AK36" i="29"/>
  <c r="AX35" i="29"/>
  <c r="AT35" i="29"/>
  <c r="AN35" i="29"/>
  <c r="AM35" i="29"/>
  <c r="AL35" i="29"/>
  <c r="AK35" i="29"/>
  <c r="AY34" i="29"/>
  <c r="V34" i="33" s="1"/>
  <c r="AX34" i="29"/>
  <c r="AU34" i="29"/>
  <c r="AT34" i="29"/>
  <c r="AN34" i="29"/>
  <c r="AM34" i="29"/>
  <c r="AL34" i="29"/>
  <c r="AK34" i="29"/>
  <c r="AY33" i="29"/>
  <c r="V33" i="33" s="1"/>
  <c r="AX33" i="29"/>
  <c r="AU33" i="29"/>
  <c r="AT33" i="29"/>
  <c r="AN33" i="29"/>
  <c r="AM33" i="29"/>
  <c r="AL33" i="29"/>
  <c r="AK33" i="29"/>
  <c r="AY32" i="29"/>
  <c r="V32" i="33" s="1"/>
  <c r="AX32" i="29"/>
  <c r="AU32" i="29"/>
  <c r="U32" i="33" s="1"/>
  <c r="AT32" i="29"/>
  <c r="AN32" i="29"/>
  <c r="AM32" i="29"/>
  <c r="AL32" i="29"/>
  <c r="AK32" i="29"/>
  <c r="AY31" i="29"/>
  <c r="AX31" i="29"/>
  <c r="AT31" i="29"/>
  <c r="AN31" i="29"/>
  <c r="AM31" i="29"/>
  <c r="AL31" i="29"/>
  <c r="AK31" i="29"/>
  <c r="AY30" i="29"/>
  <c r="AX30" i="29"/>
  <c r="AU30" i="29"/>
  <c r="AT30" i="29"/>
  <c r="AN30" i="29"/>
  <c r="AM30" i="29"/>
  <c r="AL30" i="29"/>
  <c r="AK30" i="29"/>
  <c r="AX29" i="29"/>
  <c r="AT29" i="29"/>
  <c r="AN29" i="29"/>
  <c r="AM29" i="29"/>
  <c r="AL29" i="29"/>
  <c r="AK29" i="29"/>
  <c r="AY28" i="29"/>
  <c r="V28" i="33" s="1"/>
  <c r="AX28" i="29"/>
  <c r="AU28" i="29"/>
  <c r="U28" i="33" s="1"/>
  <c r="AT28" i="29"/>
  <c r="AN28" i="29"/>
  <c r="AM28" i="29"/>
  <c r="AL28" i="29"/>
  <c r="AK28" i="29"/>
  <c r="AY27" i="29"/>
  <c r="V27" i="33" s="1"/>
  <c r="AX27" i="29"/>
  <c r="AT27" i="29"/>
  <c r="AN27" i="29"/>
  <c r="AM27" i="29"/>
  <c r="AL27" i="29"/>
  <c r="AK27" i="29"/>
  <c r="AY26" i="29"/>
  <c r="V26" i="33" s="1"/>
  <c r="AX26" i="29"/>
  <c r="AU26" i="29"/>
  <c r="U26" i="33" s="1"/>
  <c r="AT26" i="29"/>
  <c r="AN26" i="29"/>
  <c r="AM26" i="29"/>
  <c r="AL26" i="29"/>
  <c r="AK26" i="29"/>
  <c r="AY25" i="29"/>
  <c r="V25" i="33" s="1"/>
  <c r="AX25" i="29"/>
  <c r="AT25" i="29"/>
  <c r="AN25" i="29"/>
  <c r="AM25" i="29"/>
  <c r="AL25" i="29"/>
  <c r="AK25" i="29"/>
  <c r="AY24" i="29"/>
  <c r="V24" i="33" s="1"/>
  <c r="AX24" i="29"/>
  <c r="AU24" i="29"/>
  <c r="U24" i="33" s="1"/>
  <c r="AT24" i="29"/>
  <c r="AN24" i="29"/>
  <c r="AM24" i="29"/>
  <c r="AL24" i="29"/>
  <c r="AK24" i="29"/>
  <c r="AY23" i="29"/>
  <c r="V23" i="33" s="1"/>
  <c r="AX23" i="29"/>
  <c r="AU23" i="29"/>
  <c r="AT23" i="29"/>
  <c r="AN23" i="29"/>
  <c r="AM23" i="29"/>
  <c r="AL23" i="29"/>
  <c r="AK23" i="29"/>
  <c r="AY22" i="29"/>
  <c r="V22" i="33" s="1"/>
  <c r="AX22" i="29"/>
  <c r="AU22" i="29"/>
  <c r="AT22" i="29"/>
  <c r="AN22" i="29"/>
  <c r="AM22" i="29"/>
  <c r="AL22" i="29"/>
  <c r="AK22" i="29"/>
  <c r="AX21" i="29"/>
  <c r="AT21" i="29"/>
  <c r="AN21" i="29"/>
  <c r="AM21" i="29"/>
  <c r="AL21" i="29"/>
  <c r="AK21" i="29"/>
  <c r="AO21" i="29" s="1"/>
  <c r="T21" i="33" s="1"/>
  <c r="AY20" i="29"/>
  <c r="V20" i="33" s="1"/>
  <c r="AX20" i="29"/>
  <c r="AU20" i="29"/>
  <c r="AT20" i="29"/>
  <c r="AN20" i="29"/>
  <c r="L18" i="21" s="1"/>
  <c r="AM20" i="29"/>
  <c r="AL20" i="29"/>
  <c r="AK20" i="29"/>
  <c r="AY19" i="29"/>
  <c r="V19" i="33" s="1"/>
  <c r="AX19" i="29"/>
  <c r="AU19" i="29"/>
  <c r="AT19" i="29"/>
  <c r="AN19" i="29"/>
  <c r="AM19" i="29"/>
  <c r="AL19" i="29"/>
  <c r="AK19" i="29"/>
  <c r="AX18" i="29"/>
  <c r="AT18" i="29"/>
  <c r="AN18" i="29"/>
  <c r="AM18" i="29"/>
  <c r="AL18" i="29"/>
  <c r="AK18" i="29"/>
  <c r="AY17" i="29"/>
  <c r="V17" i="33" s="1"/>
  <c r="AX17" i="29"/>
  <c r="AT17" i="29"/>
  <c r="AN17" i="29"/>
  <c r="AM17" i="29"/>
  <c r="AL17" i="29"/>
  <c r="AK17" i="29"/>
  <c r="AX16" i="29"/>
  <c r="AT16" i="29"/>
  <c r="AN16" i="29"/>
  <c r="AM16" i="29"/>
  <c r="AL16" i="29"/>
  <c r="AK16" i="29"/>
  <c r="AY15" i="29"/>
  <c r="V15" i="33" s="1"/>
  <c r="AX15" i="29"/>
  <c r="AU15" i="29"/>
  <c r="U15" i="33" s="1"/>
  <c r="AT15" i="29"/>
  <c r="AB22" i="24" s="1"/>
  <c r="AN15" i="29"/>
  <c r="W22" i="24" s="1"/>
  <c r="AM15" i="29"/>
  <c r="V22" i="24" s="1"/>
  <c r="AL15" i="29"/>
  <c r="AK15" i="29"/>
  <c r="T22" i="24" s="1"/>
  <c r="AX14" i="29"/>
  <c r="AT14" i="29"/>
  <c r="AN14" i="29"/>
  <c r="AM14" i="29"/>
  <c r="AL14" i="29"/>
  <c r="AK14" i="29"/>
  <c r="AY13" i="29"/>
  <c r="V13" i="33" s="1"/>
  <c r="AX13" i="29"/>
  <c r="AT13" i="29"/>
  <c r="AN13" i="29"/>
  <c r="AM13" i="29"/>
  <c r="AL13" i="29"/>
  <c r="AK13" i="29"/>
  <c r="AY12" i="29"/>
  <c r="AX12" i="29"/>
  <c r="AT12" i="29"/>
  <c r="AN12" i="29"/>
  <c r="AM12" i="29"/>
  <c r="AL12" i="29"/>
  <c r="AK12" i="29"/>
  <c r="AO12" i="29" s="1"/>
  <c r="AY11" i="29"/>
  <c r="AX11" i="29"/>
  <c r="AT11" i="29"/>
  <c r="AN11" i="29"/>
  <c r="D18" i="21" s="1"/>
  <c r="AM11" i="29"/>
  <c r="AL11" i="29"/>
  <c r="AK11" i="29"/>
  <c r="AY55" i="28"/>
  <c r="AX55" i="28"/>
  <c r="AU55" i="28"/>
  <c r="AV55" i="28" s="1"/>
  <c r="AT55" i="28"/>
  <c r="AN55" i="28"/>
  <c r="AM55" i="28"/>
  <c r="AL55" i="28"/>
  <c r="AK55" i="28"/>
  <c r="AY54" i="28"/>
  <c r="AX54" i="28"/>
  <c r="AU54" i="28"/>
  <c r="AV54" i="28" s="1"/>
  <c r="AT54" i="28"/>
  <c r="AN54" i="28"/>
  <c r="AM54" i="28"/>
  <c r="AL54" i="28"/>
  <c r="AK54" i="28"/>
  <c r="AY53" i="28"/>
  <c r="AX53" i="28"/>
  <c r="AU53" i="28"/>
  <c r="AV53" i="28" s="1"/>
  <c r="AT53" i="28"/>
  <c r="AN53" i="28"/>
  <c r="AM53" i="28"/>
  <c r="AL53" i="28"/>
  <c r="AK53" i="28"/>
  <c r="AY52" i="28"/>
  <c r="AX52" i="28"/>
  <c r="AU52" i="28"/>
  <c r="AT52" i="28"/>
  <c r="AN52" i="28"/>
  <c r="AM52" i="28"/>
  <c r="AL52" i="28"/>
  <c r="AK52" i="28"/>
  <c r="AY51" i="28"/>
  <c r="AX51" i="28"/>
  <c r="AU51" i="28"/>
  <c r="AZ51" i="28" s="1"/>
  <c r="AT51" i="28"/>
  <c r="AN51" i="28"/>
  <c r="AM51" i="28"/>
  <c r="AL51" i="28"/>
  <c r="AK51" i="28"/>
  <c r="AY50" i="28"/>
  <c r="AX50" i="28"/>
  <c r="AU50" i="28"/>
  <c r="AT50" i="28"/>
  <c r="AN50" i="28"/>
  <c r="AM50" i="28"/>
  <c r="AL50" i="28"/>
  <c r="AK50" i="28"/>
  <c r="AY49" i="28"/>
  <c r="AX49" i="28"/>
  <c r="AU49" i="28"/>
  <c r="AV49" i="28" s="1"/>
  <c r="AT49" i="28"/>
  <c r="AN49" i="28"/>
  <c r="AM49" i="28"/>
  <c r="AL49" i="28"/>
  <c r="AK49" i="28"/>
  <c r="AY48" i="28"/>
  <c r="AX48" i="28"/>
  <c r="AU48" i="28"/>
  <c r="AT48" i="28"/>
  <c r="AN48" i="28"/>
  <c r="AM48" i="28"/>
  <c r="AL48" i="28"/>
  <c r="AK48" i="28"/>
  <c r="AY47" i="28"/>
  <c r="AX47" i="28"/>
  <c r="AU47" i="28"/>
  <c r="AZ47" i="28" s="1"/>
  <c r="AT47" i="28"/>
  <c r="AN47" i="28"/>
  <c r="AM47" i="28"/>
  <c r="AL47" i="28"/>
  <c r="AK47" i="28"/>
  <c r="AY46" i="28"/>
  <c r="AX46" i="28"/>
  <c r="AU46" i="28"/>
  <c r="AT46" i="28"/>
  <c r="AN46" i="28"/>
  <c r="AM46" i="28"/>
  <c r="AL46" i="28"/>
  <c r="AK46" i="28"/>
  <c r="AY45" i="28"/>
  <c r="R49" i="33" s="1"/>
  <c r="AX45" i="28"/>
  <c r="AU45" i="28"/>
  <c r="AT45" i="28"/>
  <c r="AN45" i="28"/>
  <c r="AM45" i="28"/>
  <c r="AL45" i="28"/>
  <c r="AK45" i="28"/>
  <c r="AY44" i="28"/>
  <c r="R48" i="33" s="1"/>
  <c r="AX44" i="28"/>
  <c r="AU44" i="28"/>
  <c r="AT44" i="28"/>
  <c r="AN44" i="28"/>
  <c r="AM44" i="28"/>
  <c r="AL44" i="28"/>
  <c r="AK44" i="28"/>
  <c r="AY43" i="28"/>
  <c r="R47" i="33" s="1"/>
  <c r="AX43" i="28"/>
  <c r="AU43" i="28"/>
  <c r="AT43" i="28"/>
  <c r="AN43" i="28"/>
  <c r="AM43" i="28"/>
  <c r="AL43" i="28"/>
  <c r="AK43" i="28"/>
  <c r="AY42" i="28"/>
  <c r="R46" i="33" s="1"/>
  <c r="AX42" i="28"/>
  <c r="AU42" i="28"/>
  <c r="AT42" i="28"/>
  <c r="AN42" i="28"/>
  <c r="AM42" i="28"/>
  <c r="AL42" i="28"/>
  <c r="AK42" i="28"/>
  <c r="AY41" i="28"/>
  <c r="R45" i="33" s="1"/>
  <c r="AX41" i="28"/>
  <c r="AU41" i="28"/>
  <c r="AT41" i="28"/>
  <c r="AN41" i="28"/>
  <c r="AM41" i="28"/>
  <c r="AL41" i="28"/>
  <c r="AK41" i="28"/>
  <c r="AY40" i="28"/>
  <c r="R44" i="33" s="1"/>
  <c r="AX40" i="28"/>
  <c r="AU40" i="28"/>
  <c r="Q44" i="33" s="1"/>
  <c r="AT40" i="28"/>
  <c r="AN40" i="28"/>
  <c r="AM40" i="28"/>
  <c r="AL40" i="28"/>
  <c r="AK40" i="28"/>
  <c r="AY39" i="28"/>
  <c r="R43" i="33" s="1"/>
  <c r="AX39" i="28"/>
  <c r="AU39" i="28"/>
  <c r="AT39" i="28"/>
  <c r="AN39" i="28"/>
  <c r="AM39" i="28"/>
  <c r="AL39" i="28"/>
  <c r="AK39" i="28"/>
  <c r="AY38" i="28"/>
  <c r="R38" i="33" s="1"/>
  <c r="AX38" i="28"/>
  <c r="AU38" i="28"/>
  <c r="Q38" i="33" s="1"/>
  <c r="AT38" i="28"/>
  <c r="AN38" i="28"/>
  <c r="AM38" i="28"/>
  <c r="AL38" i="28"/>
  <c r="AK38" i="28"/>
  <c r="AY37" i="28"/>
  <c r="R37" i="33" s="1"/>
  <c r="AX37" i="28"/>
  <c r="AT37" i="28"/>
  <c r="AN37" i="28"/>
  <c r="AM37" i="28"/>
  <c r="AL37" i="28"/>
  <c r="AK37" i="28"/>
  <c r="AY36" i="28"/>
  <c r="R36" i="33" s="1"/>
  <c r="AX36" i="28"/>
  <c r="AU36" i="28"/>
  <c r="Q36" i="33" s="1"/>
  <c r="AT36" i="28"/>
  <c r="AN36" i="28"/>
  <c r="AM36" i="28"/>
  <c r="AL36" i="28"/>
  <c r="AK36" i="28"/>
  <c r="AY35" i="28"/>
  <c r="R35" i="33" s="1"/>
  <c r="AX35" i="28"/>
  <c r="AT35" i="28"/>
  <c r="AN35" i="28"/>
  <c r="AM35" i="28"/>
  <c r="AL35" i="28"/>
  <c r="AK35" i="28"/>
  <c r="AY34" i="28"/>
  <c r="R34" i="33" s="1"/>
  <c r="AX34" i="28"/>
  <c r="AU34" i="28"/>
  <c r="Q34" i="33" s="1"/>
  <c r="AT34" i="28"/>
  <c r="AN34" i="28"/>
  <c r="AM34" i="28"/>
  <c r="AL34" i="28"/>
  <c r="AK34" i="28"/>
  <c r="AY33" i="28"/>
  <c r="R33" i="33" s="1"/>
  <c r="AX33" i="28"/>
  <c r="AU33" i="28"/>
  <c r="AT33" i="28"/>
  <c r="AN33" i="28"/>
  <c r="AM33" i="28"/>
  <c r="AL33" i="28"/>
  <c r="AK33" i="28"/>
  <c r="AY32" i="28"/>
  <c r="R32" i="33" s="1"/>
  <c r="AX32" i="28"/>
  <c r="AU32" i="28"/>
  <c r="Q32" i="33" s="1"/>
  <c r="AT32" i="28"/>
  <c r="AN32" i="28"/>
  <c r="AM32" i="28"/>
  <c r="AL32" i="28"/>
  <c r="AK32" i="28"/>
  <c r="AY31" i="28"/>
  <c r="AX31" i="28"/>
  <c r="AT31" i="28"/>
  <c r="AN31" i="28"/>
  <c r="AM31" i="28"/>
  <c r="AL31" i="28"/>
  <c r="AK31" i="28"/>
  <c r="AY30" i="28"/>
  <c r="AX30" i="28"/>
  <c r="AU30" i="28"/>
  <c r="AT30" i="28"/>
  <c r="AN30" i="28"/>
  <c r="D42" i="21" s="1"/>
  <c r="AM30" i="28"/>
  <c r="AL30" i="28"/>
  <c r="AK30" i="28"/>
  <c r="AX29" i="28"/>
  <c r="AT29" i="28"/>
  <c r="AN29" i="28"/>
  <c r="AM29" i="28"/>
  <c r="AL29" i="28"/>
  <c r="AK29" i="28"/>
  <c r="AY28" i="28"/>
  <c r="R28" i="33" s="1"/>
  <c r="AX28" i="28"/>
  <c r="AU28" i="28"/>
  <c r="Q28" i="33" s="1"/>
  <c r="AT28" i="28"/>
  <c r="AN28" i="28"/>
  <c r="AM28" i="28"/>
  <c r="AL28" i="28"/>
  <c r="AK28" i="28"/>
  <c r="AY27" i="28"/>
  <c r="R27" i="33" s="1"/>
  <c r="AX27" i="28"/>
  <c r="AT27" i="28"/>
  <c r="AN27" i="28"/>
  <c r="AM27" i="28"/>
  <c r="AL27" i="28"/>
  <c r="AK27" i="28"/>
  <c r="AY26" i="28"/>
  <c r="R26" i="33" s="1"/>
  <c r="AX26" i="28"/>
  <c r="AU26" i="28"/>
  <c r="AT26" i="28"/>
  <c r="AN26" i="28"/>
  <c r="AM26" i="28"/>
  <c r="AL26" i="28"/>
  <c r="AK26" i="28"/>
  <c r="AY25" i="28"/>
  <c r="R25" i="33" s="1"/>
  <c r="AX25" i="28"/>
  <c r="AT25" i="28"/>
  <c r="AN25" i="28"/>
  <c r="AM25" i="28"/>
  <c r="AL25" i="28"/>
  <c r="AK25" i="28"/>
  <c r="AY24" i="28"/>
  <c r="R24" i="33" s="1"/>
  <c r="AX24" i="28"/>
  <c r="AU24" i="28"/>
  <c r="Q24" i="33" s="1"/>
  <c r="AT24" i="28"/>
  <c r="AN24" i="28"/>
  <c r="AM24" i="28"/>
  <c r="AL24" i="28"/>
  <c r="AK24" i="28"/>
  <c r="AY23" i="28"/>
  <c r="R23" i="33" s="1"/>
  <c r="AX23" i="28"/>
  <c r="AU23" i="28"/>
  <c r="Q23" i="33" s="1"/>
  <c r="AT23" i="28"/>
  <c r="AN23" i="28"/>
  <c r="AM23" i="28"/>
  <c r="AL23" i="28"/>
  <c r="AK23" i="28"/>
  <c r="AY22" i="28"/>
  <c r="R22" i="33" s="1"/>
  <c r="AX22" i="28"/>
  <c r="AU22" i="28"/>
  <c r="AT22" i="28"/>
  <c r="AN22" i="28"/>
  <c r="AM22" i="28"/>
  <c r="AL22" i="28"/>
  <c r="AK22" i="28"/>
  <c r="AY21" i="28"/>
  <c r="R21" i="33" s="1"/>
  <c r="AX21" i="28"/>
  <c r="AT21" i="28"/>
  <c r="AN21" i="28"/>
  <c r="AM21" i="28"/>
  <c r="AL21" i="28"/>
  <c r="AK21" i="28"/>
  <c r="AY20" i="28"/>
  <c r="R20" i="33" s="1"/>
  <c r="AX20" i="28"/>
  <c r="AU20" i="28"/>
  <c r="Q20" i="33" s="1"/>
  <c r="AT20" i="28"/>
  <c r="AN20" i="28"/>
  <c r="L17" i="21" s="1"/>
  <c r="AM20" i="28"/>
  <c r="AL20" i="28"/>
  <c r="AK20" i="28"/>
  <c r="AY19" i="28"/>
  <c r="R19" i="33" s="1"/>
  <c r="AX19" i="28"/>
  <c r="AU19" i="28"/>
  <c r="AT19" i="28"/>
  <c r="AN19" i="28"/>
  <c r="AM19" i="28"/>
  <c r="AL19" i="28"/>
  <c r="AK19" i="28"/>
  <c r="AX18" i="28"/>
  <c r="AT18" i="28"/>
  <c r="AN18" i="28"/>
  <c r="AM18" i="28"/>
  <c r="AL18" i="28"/>
  <c r="AK18" i="28"/>
  <c r="AX17" i="28"/>
  <c r="AT17" i="28"/>
  <c r="AN17" i="28"/>
  <c r="AM17" i="28"/>
  <c r="AL17" i="28"/>
  <c r="AK17" i="28"/>
  <c r="AX16" i="28"/>
  <c r="AT16" i="28"/>
  <c r="AN16" i="28"/>
  <c r="AM16" i="28"/>
  <c r="AL16" i="28"/>
  <c r="AK16" i="28"/>
  <c r="AY15" i="28"/>
  <c r="R15" i="33" s="1"/>
  <c r="AX15" i="28"/>
  <c r="AU15" i="28"/>
  <c r="AT15" i="28"/>
  <c r="AN15" i="28"/>
  <c r="AM15" i="28"/>
  <c r="V20" i="24" s="1"/>
  <c r="AL15" i="28"/>
  <c r="AK15" i="28"/>
  <c r="T20" i="24" s="1"/>
  <c r="AX14" i="28"/>
  <c r="AT14" i="28"/>
  <c r="AN14" i="28"/>
  <c r="AM14" i="28"/>
  <c r="AL14" i="28"/>
  <c r="AK14" i="28"/>
  <c r="AY13" i="28"/>
  <c r="R13" i="33" s="1"/>
  <c r="AX13" i="28"/>
  <c r="AU13" i="28"/>
  <c r="AT13" i="28"/>
  <c r="AN13" i="28"/>
  <c r="AM13" i="28"/>
  <c r="AL13" i="28"/>
  <c r="AK13" i="28"/>
  <c r="AY12" i="28"/>
  <c r="AX12" i="28"/>
  <c r="AT12" i="28"/>
  <c r="AN12" i="28"/>
  <c r="AM12" i="28"/>
  <c r="AL12" i="28"/>
  <c r="AK12" i="28"/>
  <c r="AY11" i="28"/>
  <c r="AX11" i="28"/>
  <c r="AT11" i="28"/>
  <c r="AN11" i="28"/>
  <c r="D17" i="21" s="1"/>
  <c r="AM11" i="28"/>
  <c r="AL11" i="28"/>
  <c r="AK11" i="28"/>
  <c r="AY55" i="27"/>
  <c r="AX55" i="27"/>
  <c r="AU55" i="27"/>
  <c r="AT55" i="27"/>
  <c r="AN55" i="27"/>
  <c r="AM55" i="27"/>
  <c r="AL55" i="27"/>
  <c r="AK55" i="27"/>
  <c r="AY54" i="27"/>
  <c r="AX54" i="27"/>
  <c r="AU54" i="27"/>
  <c r="AZ54" i="27" s="1"/>
  <c r="AT54" i="27"/>
  <c r="AN54" i="27"/>
  <c r="AM54" i="27"/>
  <c r="AL54" i="27"/>
  <c r="AK54" i="27"/>
  <c r="AY53" i="27"/>
  <c r="AX53" i="27"/>
  <c r="AU53" i="27"/>
  <c r="AV53" i="27" s="1"/>
  <c r="AT53" i="27"/>
  <c r="AN53" i="27"/>
  <c r="AM53" i="27"/>
  <c r="AL53" i="27"/>
  <c r="AK53" i="27"/>
  <c r="AY52" i="27"/>
  <c r="AX52" i="27"/>
  <c r="AU52" i="27"/>
  <c r="AT52" i="27"/>
  <c r="AN52" i="27"/>
  <c r="AM52" i="27"/>
  <c r="AL52" i="27"/>
  <c r="AK52" i="27"/>
  <c r="AY51" i="27"/>
  <c r="AX51" i="27"/>
  <c r="AU51" i="27"/>
  <c r="AT51" i="27"/>
  <c r="AN51" i="27"/>
  <c r="AM51" i="27"/>
  <c r="AL51" i="27"/>
  <c r="AK51" i="27"/>
  <c r="AY50" i="27"/>
  <c r="AX50" i="27"/>
  <c r="AU50" i="27"/>
  <c r="AZ50" i="27" s="1"/>
  <c r="AT50" i="27"/>
  <c r="AN50" i="27"/>
  <c r="AM50" i="27"/>
  <c r="AL50" i="27"/>
  <c r="AK50" i="27"/>
  <c r="AO50" i="27" s="1"/>
  <c r="BB50" i="27" s="1"/>
  <c r="AY49" i="27"/>
  <c r="AX49" i="27"/>
  <c r="AU49" i="27"/>
  <c r="AV49" i="27" s="1"/>
  <c r="AT49" i="27"/>
  <c r="AN49" i="27"/>
  <c r="AM49" i="27"/>
  <c r="AL49" i="27"/>
  <c r="AK49" i="27"/>
  <c r="AY48" i="27"/>
  <c r="AX48" i="27"/>
  <c r="AU48" i="27"/>
  <c r="AT48" i="27"/>
  <c r="AN48" i="27"/>
  <c r="AM48" i="27"/>
  <c r="AL48" i="27"/>
  <c r="AK48" i="27"/>
  <c r="AY47" i="27"/>
  <c r="AX47" i="27"/>
  <c r="AU47" i="27"/>
  <c r="AZ47" i="27" s="1"/>
  <c r="AT47" i="27"/>
  <c r="AN47" i="27"/>
  <c r="AM47" i="27"/>
  <c r="AL47" i="27"/>
  <c r="AK47" i="27"/>
  <c r="AY46" i="27"/>
  <c r="AX46" i="27"/>
  <c r="AU46" i="27"/>
  <c r="AT46" i="27"/>
  <c r="AN46" i="27"/>
  <c r="AM46" i="27"/>
  <c r="AL46" i="27"/>
  <c r="AK46" i="27"/>
  <c r="AY45" i="27"/>
  <c r="N49" i="33" s="1"/>
  <c r="AX45" i="27"/>
  <c r="AU45" i="27"/>
  <c r="AT45" i="27"/>
  <c r="AN45" i="27"/>
  <c r="AM45" i="27"/>
  <c r="AL45" i="27"/>
  <c r="AK45" i="27"/>
  <c r="AY44" i="27"/>
  <c r="N48" i="33" s="1"/>
  <c r="AX44" i="27"/>
  <c r="AU44" i="27"/>
  <c r="M48" i="33" s="1"/>
  <c r="AT44" i="27"/>
  <c r="AN44" i="27"/>
  <c r="AM44" i="27"/>
  <c r="AL44" i="27"/>
  <c r="AK44" i="27"/>
  <c r="AY43" i="27"/>
  <c r="N47" i="33" s="1"/>
  <c r="AX43" i="27"/>
  <c r="AU43" i="27"/>
  <c r="AT43" i="27"/>
  <c r="AN43" i="27"/>
  <c r="AM43" i="27"/>
  <c r="AL43" i="27"/>
  <c r="AK43" i="27"/>
  <c r="AY42" i="27"/>
  <c r="N46" i="33" s="1"/>
  <c r="AX42" i="27"/>
  <c r="AU42" i="27"/>
  <c r="M46" i="33" s="1"/>
  <c r="AT42" i="27"/>
  <c r="AN42" i="27"/>
  <c r="AM42" i="27"/>
  <c r="AL42" i="27"/>
  <c r="AK42" i="27"/>
  <c r="AY41" i="27"/>
  <c r="N45" i="33" s="1"/>
  <c r="AX41" i="27"/>
  <c r="AU41" i="27"/>
  <c r="AT41" i="27"/>
  <c r="AN41" i="27"/>
  <c r="AM41" i="27"/>
  <c r="AL41" i="27"/>
  <c r="AK41" i="27"/>
  <c r="AY40" i="27"/>
  <c r="N44" i="33" s="1"/>
  <c r="AX40" i="27"/>
  <c r="AU40" i="27"/>
  <c r="M44" i="33" s="1"/>
  <c r="AT40" i="27"/>
  <c r="AN40" i="27"/>
  <c r="AM40" i="27"/>
  <c r="AL40" i="27"/>
  <c r="AK40" i="27"/>
  <c r="AY39" i="27"/>
  <c r="N43" i="33" s="1"/>
  <c r="AX39" i="27"/>
  <c r="AU39" i="27"/>
  <c r="AT39" i="27"/>
  <c r="AN39" i="27"/>
  <c r="AM39" i="27"/>
  <c r="AL39" i="27"/>
  <c r="AK39" i="27"/>
  <c r="AY38" i="27"/>
  <c r="N38" i="33" s="1"/>
  <c r="AX38" i="27"/>
  <c r="AU38" i="27"/>
  <c r="M38" i="33" s="1"/>
  <c r="AT38" i="27"/>
  <c r="AN38" i="27"/>
  <c r="AM38" i="27"/>
  <c r="AL38" i="27"/>
  <c r="AK38" i="27"/>
  <c r="AY37" i="27"/>
  <c r="N37" i="33" s="1"/>
  <c r="AX37" i="27"/>
  <c r="AT37" i="27"/>
  <c r="AN37" i="27"/>
  <c r="AM37" i="27"/>
  <c r="AL37" i="27"/>
  <c r="AK37" i="27"/>
  <c r="AY36" i="27"/>
  <c r="N36" i="33" s="1"/>
  <c r="AX36" i="27"/>
  <c r="AU36" i="27"/>
  <c r="AT36" i="27"/>
  <c r="AN36" i="27"/>
  <c r="AM36" i="27"/>
  <c r="AL36" i="27"/>
  <c r="AK36" i="27"/>
  <c r="AY35" i="27"/>
  <c r="N35" i="33" s="1"/>
  <c r="AX35" i="27"/>
  <c r="AT35" i="27"/>
  <c r="AN35" i="27"/>
  <c r="AM35" i="27"/>
  <c r="AL35" i="27"/>
  <c r="AK35" i="27"/>
  <c r="AY34" i="27"/>
  <c r="N34" i="33" s="1"/>
  <c r="AX34" i="27"/>
  <c r="AU34" i="27"/>
  <c r="M34" i="33" s="1"/>
  <c r="AT34" i="27"/>
  <c r="AN34" i="27"/>
  <c r="AM34" i="27"/>
  <c r="AL34" i="27"/>
  <c r="AK34" i="27"/>
  <c r="AO34" i="27" s="1"/>
  <c r="AY33" i="27"/>
  <c r="N33" i="33" s="1"/>
  <c r="AX33" i="27"/>
  <c r="AU33" i="27"/>
  <c r="AT33" i="27"/>
  <c r="AN33" i="27"/>
  <c r="AM33" i="27"/>
  <c r="AL33" i="27"/>
  <c r="AK33" i="27"/>
  <c r="AY32" i="27"/>
  <c r="N32" i="33" s="1"/>
  <c r="AX32" i="27"/>
  <c r="AU32" i="27"/>
  <c r="AT32" i="27"/>
  <c r="AN32" i="27"/>
  <c r="AM32" i="27"/>
  <c r="AL32" i="27"/>
  <c r="AK32" i="27"/>
  <c r="AY31" i="27"/>
  <c r="AX31" i="27"/>
  <c r="AU31" i="27"/>
  <c r="AT31" i="27"/>
  <c r="AN31" i="27"/>
  <c r="AM31" i="27"/>
  <c r="AL31" i="27"/>
  <c r="AK31" i="27"/>
  <c r="AY30" i="27"/>
  <c r="AX30" i="27"/>
  <c r="AU30" i="27"/>
  <c r="AT30" i="27"/>
  <c r="AN30" i="27"/>
  <c r="D41" i="21" s="1"/>
  <c r="AM30" i="27"/>
  <c r="AL30" i="27"/>
  <c r="AK30" i="27"/>
  <c r="AO30" i="27" s="1"/>
  <c r="AX29" i="27"/>
  <c r="AT29" i="27"/>
  <c r="AN29" i="27"/>
  <c r="AM29" i="27"/>
  <c r="AL29" i="27"/>
  <c r="AK29" i="27"/>
  <c r="AY28" i="27"/>
  <c r="N28" i="33" s="1"/>
  <c r="AX28" i="27"/>
  <c r="AU28" i="27"/>
  <c r="AT28" i="27"/>
  <c r="AN28" i="27"/>
  <c r="AM28" i="27"/>
  <c r="AL28" i="27"/>
  <c r="AK28" i="27"/>
  <c r="AY27" i="27"/>
  <c r="N27" i="33" s="1"/>
  <c r="AX27" i="27"/>
  <c r="AT27" i="27"/>
  <c r="AN27" i="27"/>
  <c r="AM27" i="27"/>
  <c r="AL27" i="27"/>
  <c r="AK27" i="27"/>
  <c r="AY26" i="27"/>
  <c r="N26" i="33" s="1"/>
  <c r="AX26" i="27"/>
  <c r="AU26" i="27"/>
  <c r="M26" i="33" s="1"/>
  <c r="AT26" i="27"/>
  <c r="AN26" i="27"/>
  <c r="AM26" i="27"/>
  <c r="AL26" i="27"/>
  <c r="AK26" i="27"/>
  <c r="AY25" i="27"/>
  <c r="N25" i="33" s="1"/>
  <c r="AX25" i="27"/>
  <c r="AT25" i="27"/>
  <c r="AN25" i="27"/>
  <c r="AM25" i="27"/>
  <c r="AL25" i="27"/>
  <c r="AK25" i="27"/>
  <c r="AY24" i="27"/>
  <c r="N24" i="33" s="1"/>
  <c r="AX24" i="27"/>
  <c r="AU24" i="27"/>
  <c r="M24" i="33" s="1"/>
  <c r="AT24" i="27"/>
  <c r="AN24" i="27"/>
  <c r="AM24" i="27"/>
  <c r="AL24" i="27"/>
  <c r="AK24" i="27"/>
  <c r="AY23" i="27"/>
  <c r="N23" i="33" s="1"/>
  <c r="AX23" i="27"/>
  <c r="AU23" i="27"/>
  <c r="AT23" i="27"/>
  <c r="AN23" i="27"/>
  <c r="AM23" i="27"/>
  <c r="AL23" i="27"/>
  <c r="AK23" i="27"/>
  <c r="AY22" i="27"/>
  <c r="N22" i="33" s="1"/>
  <c r="AX22" i="27"/>
  <c r="AU22" i="27"/>
  <c r="M22" i="33" s="1"/>
  <c r="AT22" i="27"/>
  <c r="AN22" i="27"/>
  <c r="AM22" i="27"/>
  <c r="AL22" i="27"/>
  <c r="AK22" i="27"/>
  <c r="AY21" i="27"/>
  <c r="N21" i="33" s="1"/>
  <c r="AX21" i="27"/>
  <c r="AT21" i="27"/>
  <c r="AN21" i="27"/>
  <c r="AM21" i="27"/>
  <c r="AL21" i="27"/>
  <c r="AK21" i="27"/>
  <c r="AY20" i="27"/>
  <c r="N20" i="33" s="1"/>
  <c r="AX20" i="27"/>
  <c r="AU20" i="27"/>
  <c r="M20" i="33" s="1"/>
  <c r="AT20" i="27"/>
  <c r="AN20" i="27"/>
  <c r="L16" i="21" s="1"/>
  <c r="AM20" i="27"/>
  <c r="AL20" i="27"/>
  <c r="AK20" i="27"/>
  <c r="AY19" i="27"/>
  <c r="N19" i="33" s="1"/>
  <c r="AX19" i="27"/>
  <c r="AU19" i="27"/>
  <c r="AT19" i="27"/>
  <c r="AN19" i="27"/>
  <c r="AM19" i="27"/>
  <c r="AL19" i="27"/>
  <c r="AK19" i="27"/>
  <c r="AX18" i="27"/>
  <c r="AT18" i="27"/>
  <c r="AN18" i="27"/>
  <c r="AM18" i="27"/>
  <c r="AL18" i="27"/>
  <c r="AK18" i="27"/>
  <c r="AX17" i="27"/>
  <c r="AT17" i="27"/>
  <c r="AN17" i="27"/>
  <c r="AM17" i="27"/>
  <c r="AL17" i="27"/>
  <c r="AK17" i="27"/>
  <c r="AX16" i="27"/>
  <c r="AT16" i="27"/>
  <c r="AN16" i="27"/>
  <c r="AM16" i="27"/>
  <c r="AL16" i="27"/>
  <c r="AK16" i="27"/>
  <c r="T18" i="24" s="1"/>
  <c r="AY15" i="27"/>
  <c r="N15" i="33" s="1"/>
  <c r="AX15" i="27"/>
  <c r="AU15" i="27"/>
  <c r="AT15" i="27"/>
  <c r="AN15" i="27"/>
  <c r="AM15" i="27"/>
  <c r="AL15" i="27"/>
  <c r="AK15" i="27"/>
  <c r="AX14" i="27"/>
  <c r="AT14" i="27"/>
  <c r="AN14" i="27"/>
  <c r="AM14" i="27"/>
  <c r="AL14" i="27"/>
  <c r="AK14" i="27"/>
  <c r="AY13" i="27"/>
  <c r="N13" i="33" s="1"/>
  <c r="AX13" i="27"/>
  <c r="AU13" i="27"/>
  <c r="AT13" i="27"/>
  <c r="AN13" i="27"/>
  <c r="AM13" i="27"/>
  <c r="AL13" i="27"/>
  <c r="AK13" i="27"/>
  <c r="AY12" i="27"/>
  <c r="AX12" i="27"/>
  <c r="AT12" i="27"/>
  <c r="AN12" i="27"/>
  <c r="AM12" i="27"/>
  <c r="AL12" i="27"/>
  <c r="AK12" i="27"/>
  <c r="AY11" i="27"/>
  <c r="AX11" i="27"/>
  <c r="AT11" i="27"/>
  <c r="AN11" i="27"/>
  <c r="D16" i="21" s="1"/>
  <c r="AM11" i="27"/>
  <c r="AL11" i="27"/>
  <c r="AK11" i="27"/>
  <c r="AY55" i="26"/>
  <c r="AX55" i="26"/>
  <c r="AU55" i="26"/>
  <c r="AT55" i="26"/>
  <c r="AN55" i="26"/>
  <c r="AM55" i="26"/>
  <c r="AL55" i="26"/>
  <c r="AK55" i="26"/>
  <c r="AY54" i="26"/>
  <c r="AX54" i="26"/>
  <c r="AU54" i="26"/>
  <c r="AZ54" i="26" s="1"/>
  <c r="AT54" i="26"/>
  <c r="AN54" i="26"/>
  <c r="AM54" i="26"/>
  <c r="AL54" i="26"/>
  <c r="AK54" i="26"/>
  <c r="AY53" i="26"/>
  <c r="AX53" i="26"/>
  <c r="AU53" i="26"/>
  <c r="AT53" i="26"/>
  <c r="AN53" i="26"/>
  <c r="AM53" i="26"/>
  <c r="AL53" i="26"/>
  <c r="AK53" i="26"/>
  <c r="AY52" i="26"/>
  <c r="AX52" i="26"/>
  <c r="AU52" i="26"/>
  <c r="AV52" i="26" s="1"/>
  <c r="AT52" i="26"/>
  <c r="AN52" i="26"/>
  <c r="AM52" i="26"/>
  <c r="AL52" i="26"/>
  <c r="AK52" i="26"/>
  <c r="AY51" i="26"/>
  <c r="AX51" i="26"/>
  <c r="AU51" i="26"/>
  <c r="AV51" i="26" s="1"/>
  <c r="AT51" i="26"/>
  <c r="AN51" i="26"/>
  <c r="AM51" i="26"/>
  <c r="AL51" i="26"/>
  <c r="AK51" i="26"/>
  <c r="AO51" i="26" s="1"/>
  <c r="BC51" i="26" s="1"/>
  <c r="AY50" i="26"/>
  <c r="AX50" i="26"/>
  <c r="AU50" i="26"/>
  <c r="AZ50" i="26" s="1"/>
  <c r="AT50" i="26"/>
  <c r="AN50" i="26"/>
  <c r="AM50" i="26"/>
  <c r="AL50" i="26"/>
  <c r="AK50" i="26"/>
  <c r="AY49" i="26"/>
  <c r="AX49" i="26"/>
  <c r="AU49" i="26"/>
  <c r="AT49" i="26"/>
  <c r="AN49" i="26"/>
  <c r="AM49" i="26"/>
  <c r="AL49" i="26"/>
  <c r="AK49" i="26"/>
  <c r="AY48" i="26"/>
  <c r="AX48" i="26"/>
  <c r="AU48" i="26"/>
  <c r="AT48" i="26"/>
  <c r="AN48" i="26"/>
  <c r="AM48" i="26"/>
  <c r="AL48" i="26"/>
  <c r="AK48" i="26"/>
  <c r="AY47" i="26"/>
  <c r="AX47" i="26"/>
  <c r="AU47" i="26"/>
  <c r="AV47" i="26" s="1"/>
  <c r="AT47" i="26"/>
  <c r="AN47" i="26"/>
  <c r="AM47" i="26"/>
  <c r="AL47" i="26"/>
  <c r="AK47" i="26"/>
  <c r="AY46" i="26"/>
  <c r="AX46" i="26"/>
  <c r="AU46" i="26"/>
  <c r="AZ46" i="26" s="1"/>
  <c r="AT46" i="26"/>
  <c r="AN46" i="26"/>
  <c r="AM46" i="26"/>
  <c r="AL46" i="26"/>
  <c r="AK46" i="26"/>
  <c r="AY45" i="26"/>
  <c r="J49" i="33" s="1"/>
  <c r="AX45" i="26"/>
  <c r="AU45" i="26"/>
  <c r="AT45" i="26"/>
  <c r="AN45" i="26"/>
  <c r="AM45" i="26"/>
  <c r="AL45" i="26"/>
  <c r="AK45" i="26"/>
  <c r="AY44" i="26"/>
  <c r="J48" i="33" s="1"/>
  <c r="AX44" i="26"/>
  <c r="AU44" i="26"/>
  <c r="AT44" i="26"/>
  <c r="AN44" i="26"/>
  <c r="AM44" i="26"/>
  <c r="AL44" i="26"/>
  <c r="AK44" i="26"/>
  <c r="AY43" i="26"/>
  <c r="J47" i="33" s="1"/>
  <c r="AX43" i="26"/>
  <c r="AU43" i="26"/>
  <c r="AT43" i="26"/>
  <c r="AN43" i="26"/>
  <c r="AM43" i="26"/>
  <c r="AL43" i="26"/>
  <c r="AK43" i="26"/>
  <c r="AY42" i="26"/>
  <c r="J46" i="33" s="1"/>
  <c r="AX42" i="26"/>
  <c r="AU42" i="26"/>
  <c r="AT42" i="26"/>
  <c r="AN42" i="26"/>
  <c r="AM42" i="26"/>
  <c r="AL42" i="26"/>
  <c r="AK42" i="26"/>
  <c r="AY41" i="26"/>
  <c r="J45" i="33" s="1"/>
  <c r="AX41" i="26"/>
  <c r="AU41" i="26"/>
  <c r="I45" i="33" s="1"/>
  <c r="AT41" i="26"/>
  <c r="AN41" i="26"/>
  <c r="AM41" i="26"/>
  <c r="AL41" i="26"/>
  <c r="AK41" i="26"/>
  <c r="AY40" i="26"/>
  <c r="J44" i="33" s="1"/>
  <c r="AX40" i="26"/>
  <c r="AU40" i="26"/>
  <c r="I44" i="33" s="1"/>
  <c r="AT40" i="26"/>
  <c r="AN40" i="26"/>
  <c r="AM40" i="26"/>
  <c r="AL40" i="26"/>
  <c r="AK40" i="26"/>
  <c r="AY39" i="26"/>
  <c r="J43" i="33" s="1"/>
  <c r="AX39" i="26"/>
  <c r="AU39" i="26"/>
  <c r="AT39" i="26"/>
  <c r="AN39" i="26"/>
  <c r="AM39" i="26"/>
  <c r="AL39" i="26"/>
  <c r="AK39" i="26"/>
  <c r="AY38" i="26"/>
  <c r="J38" i="33" s="1"/>
  <c r="AX38" i="26"/>
  <c r="AU38" i="26"/>
  <c r="I38" i="33" s="1"/>
  <c r="AT38" i="26"/>
  <c r="AN38" i="26"/>
  <c r="AM38" i="26"/>
  <c r="AL38" i="26"/>
  <c r="AK38" i="26"/>
  <c r="AY37" i="26"/>
  <c r="J37" i="33" s="1"/>
  <c r="AX37" i="26"/>
  <c r="AT37" i="26"/>
  <c r="AN37" i="26"/>
  <c r="AM37" i="26"/>
  <c r="AL37" i="26"/>
  <c r="AK37" i="26"/>
  <c r="AY36" i="26"/>
  <c r="J36" i="33" s="1"/>
  <c r="AX36" i="26"/>
  <c r="AU36" i="26"/>
  <c r="AT36" i="26"/>
  <c r="AN36" i="26"/>
  <c r="AM36" i="26"/>
  <c r="AL36" i="26"/>
  <c r="AK36" i="26"/>
  <c r="AX35" i="26"/>
  <c r="AT35" i="26"/>
  <c r="AN35" i="26"/>
  <c r="AM35" i="26"/>
  <c r="AL35" i="26"/>
  <c r="AK35" i="26"/>
  <c r="AY34" i="26"/>
  <c r="J34" i="33" s="1"/>
  <c r="AX34" i="26"/>
  <c r="AU34" i="26"/>
  <c r="I34" i="33" s="1"/>
  <c r="AT34" i="26"/>
  <c r="AN34" i="26"/>
  <c r="AM34" i="26"/>
  <c r="AL34" i="26"/>
  <c r="AK34" i="26"/>
  <c r="AY33" i="26"/>
  <c r="J33" i="33" s="1"/>
  <c r="AX33" i="26"/>
  <c r="AU33" i="26"/>
  <c r="AT33" i="26"/>
  <c r="AN33" i="26"/>
  <c r="AM33" i="26"/>
  <c r="AL33" i="26"/>
  <c r="AK33" i="26"/>
  <c r="AY32" i="26"/>
  <c r="J32" i="33" s="1"/>
  <c r="AX32" i="26"/>
  <c r="AU32" i="26"/>
  <c r="AT32" i="26"/>
  <c r="AN32" i="26"/>
  <c r="AM32" i="26"/>
  <c r="AL32" i="26"/>
  <c r="AK32" i="26"/>
  <c r="AY31" i="26"/>
  <c r="AX31" i="26"/>
  <c r="AT31" i="26"/>
  <c r="AN31" i="26"/>
  <c r="AM31" i="26"/>
  <c r="AL31" i="26"/>
  <c r="AK31" i="26"/>
  <c r="AY30" i="26"/>
  <c r="AX30" i="26"/>
  <c r="AU30" i="26"/>
  <c r="AT30" i="26"/>
  <c r="AN30" i="26"/>
  <c r="AM30" i="26"/>
  <c r="AL30" i="26"/>
  <c r="AK30" i="26"/>
  <c r="AX29" i="26"/>
  <c r="AT29" i="26"/>
  <c r="AN29" i="26"/>
  <c r="AM29" i="26"/>
  <c r="AL29" i="26"/>
  <c r="AK29" i="26"/>
  <c r="AY28" i="26"/>
  <c r="J28" i="33" s="1"/>
  <c r="AX28" i="26"/>
  <c r="AU28" i="26"/>
  <c r="I28" i="33" s="1"/>
  <c r="AT28" i="26"/>
  <c r="AN28" i="26"/>
  <c r="AM28" i="26"/>
  <c r="AL28" i="26"/>
  <c r="AK28" i="26"/>
  <c r="AX27" i="26"/>
  <c r="AT27" i="26"/>
  <c r="AN27" i="26"/>
  <c r="AM27" i="26"/>
  <c r="AL27" i="26"/>
  <c r="AK27" i="26"/>
  <c r="AY26" i="26"/>
  <c r="J26" i="33" s="1"/>
  <c r="AX26" i="26"/>
  <c r="AU26" i="26"/>
  <c r="I26" i="33" s="1"/>
  <c r="AT26" i="26"/>
  <c r="AN26" i="26"/>
  <c r="AM26" i="26"/>
  <c r="AL26" i="26"/>
  <c r="AK26" i="26"/>
  <c r="AY25" i="26"/>
  <c r="J25" i="33" s="1"/>
  <c r="AX25" i="26"/>
  <c r="AT25" i="26"/>
  <c r="AN25" i="26"/>
  <c r="AM25" i="26"/>
  <c r="AL25" i="26"/>
  <c r="AK25" i="26"/>
  <c r="AY24" i="26"/>
  <c r="J24" i="33" s="1"/>
  <c r="AX24" i="26"/>
  <c r="AU24" i="26"/>
  <c r="AT24" i="26"/>
  <c r="AN24" i="26"/>
  <c r="AM24" i="26"/>
  <c r="AL24" i="26"/>
  <c r="AK24" i="26"/>
  <c r="AY23" i="26"/>
  <c r="J23" i="33" s="1"/>
  <c r="AX23" i="26"/>
  <c r="AU23" i="26"/>
  <c r="AT23" i="26"/>
  <c r="AN23" i="26"/>
  <c r="AM23" i="26"/>
  <c r="AL23" i="26"/>
  <c r="AK23" i="26"/>
  <c r="AY22" i="26"/>
  <c r="J22" i="33" s="1"/>
  <c r="AX22" i="26"/>
  <c r="AU22" i="26"/>
  <c r="AT22" i="26"/>
  <c r="AN22" i="26"/>
  <c r="AM22" i="26"/>
  <c r="AL22" i="26"/>
  <c r="AK22" i="26"/>
  <c r="AY21" i="26"/>
  <c r="J21" i="33" s="1"/>
  <c r="AX21" i="26"/>
  <c r="AT21" i="26"/>
  <c r="AN21" i="26"/>
  <c r="AM21" i="26"/>
  <c r="AL21" i="26"/>
  <c r="AK21" i="26"/>
  <c r="AY20" i="26"/>
  <c r="J20" i="33" s="1"/>
  <c r="AX20" i="26"/>
  <c r="AU20" i="26"/>
  <c r="AT20" i="26"/>
  <c r="AN20" i="26"/>
  <c r="L15" i="21" s="1"/>
  <c r="AM20" i="26"/>
  <c r="AL20" i="26"/>
  <c r="AK20" i="26"/>
  <c r="AO20" i="26" s="1"/>
  <c r="H20" i="33" s="1"/>
  <c r="AY19" i="26"/>
  <c r="J19" i="33" s="1"/>
  <c r="AX19" i="26"/>
  <c r="AU19" i="26"/>
  <c r="AT19" i="26"/>
  <c r="AN19" i="26"/>
  <c r="AM19" i="26"/>
  <c r="AL19" i="26"/>
  <c r="AK19" i="26"/>
  <c r="AO19" i="26" s="1"/>
  <c r="AX18" i="26"/>
  <c r="AT18" i="26"/>
  <c r="AN18" i="26"/>
  <c r="AM18" i="26"/>
  <c r="AL18" i="26"/>
  <c r="AK18" i="26"/>
  <c r="AX17" i="26"/>
  <c r="AT17" i="26"/>
  <c r="AN17" i="26"/>
  <c r="AM17" i="26"/>
  <c r="AL17" i="26"/>
  <c r="AK17" i="26"/>
  <c r="AX16" i="26"/>
  <c r="AT16" i="26"/>
  <c r="AN16" i="26"/>
  <c r="AM16" i="26"/>
  <c r="AL16" i="26"/>
  <c r="AK16" i="26"/>
  <c r="AY15" i="26"/>
  <c r="J15" i="33" s="1"/>
  <c r="AX15" i="26"/>
  <c r="AF16" i="24" s="1"/>
  <c r="AU15" i="26"/>
  <c r="AT15" i="26"/>
  <c r="AN15" i="26"/>
  <c r="W16" i="24" s="1"/>
  <c r="AM15" i="26"/>
  <c r="AL15" i="26"/>
  <c r="AK15" i="26"/>
  <c r="AX14" i="26"/>
  <c r="AT14" i="26"/>
  <c r="AN14" i="26"/>
  <c r="AM14" i="26"/>
  <c r="AL14" i="26"/>
  <c r="AK14" i="26"/>
  <c r="AY13" i="26"/>
  <c r="J13" i="33" s="1"/>
  <c r="AX13" i="26"/>
  <c r="AU13" i="26"/>
  <c r="I13" i="33" s="1"/>
  <c r="AT13" i="26"/>
  <c r="AN13" i="26"/>
  <c r="AM13" i="26"/>
  <c r="AL13" i="26"/>
  <c r="AK13" i="26"/>
  <c r="AY12" i="26"/>
  <c r="AX12" i="26"/>
  <c r="AT12" i="26"/>
  <c r="AN12" i="26"/>
  <c r="AM12" i="26"/>
  <c r="AL12" i="26"/>
  <c r="AK12" i="26"/>
  <c r="AY11" i="26"/>
  <c r="AX11" i="26"/>
  <c r="AT11" i="26"/>
  <c r="AN11" i="26"/>
  <c r="D15" i="21" s="1"/>
  <c r="AM11" i="26"/>
  <c r="AL11" i="26"/>
  <c r="AK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AO46" i="27" l="1"/>
  <c r="D44" i="21"/>
  <c r="D43" i="21"/>
  <c r="D40" i="21"/>
  <c r="AO30" i="29"/>
  <c r="AR30" i="29" s="1"/>
  <c r="AO44" i="27"/>
  <c r="L48" i="33" s="1"/>
  <c r="U26" i="24"/>
  <c r="U22" i="24"/>
  <c r="AO50" i="31"/>
  <c r="AO30" i="31"/>
  <c r="AO36" i="29"/>
  <c r="U20" i="24"/>
  <c r="AO35" i="26"/>
  <c r="AO51" i="30"/>
  <c r="AO11" i="26"/>
  <c r="AZ47" i="31"/>
  <c r="V16" i="24"/>
  <c r="U16" i="24"/>
  <c r="AO49" i="31"/>
  <c r="AO38" i="31"/>
  <c r="AO37" i="31"/>
  <c r="AO54" i="27"/>
  <c r="AO51" i="27"/>
  <c r="AO38" i="27"/>
  <c r="AO23" i="27"/>
  <c r="AO22" i="27"/>
  <c r="AO20" i="27"/>
  <c r="AZ53" i="26"/>
  <c r="AO52" i="26"/>
  <c r="AO47" i="26"/>
  <c r="W18" i="24"/>
  <c r="AZ55" i="27"/>
  <c r="AZ52" i="27"/>
  <c r="AZ55" i="32"/>
  <c r="AO51" i="32"/>
  <c r="AO49" i="28"/>
  <c r="AO54" i="28"/>
  <c r="AO50" i="28"/>
  <c r="AO29" i="28"/>
  <c r="AO45" i="28"/>
  <c r="AO50" i="32"/>
  <c r="BB50" i="32" s="1"/>
  <c r="AD11" i="33"/>
  <c r="AC11" i="33"/>
  <c r="Z11" i="33"/>
  <c r="V11" i="33"/>
  <c r="R11" i="33"/>
  <c r="AO45" i="27"/>
  <c r="N11" i="33"/>
  <c r="AZ48" i="26"/>
  <c r="AO31" i="26"/>
  <c r="AO26" i="26"/>
  <c r="H26" i="33" s="1"/>
  <c r="J11" i="33"/>
  <c r="H11" i="33"/>
  <c r="AZ46" i="30"/>
  <c r="AO26" i="30"/>
  <c r="AF22" i="24"/>
  <c r="AV46" i="32"/>
  <c r="AO46" i="32"/>
  <c r="BB46" i="32" s="1"/>
  <c r="AV43" i="29"/>
  <c r="AZ55" i="28"/>
  <c r="AO54" i="32"/>
  <c r="BB54" i="32" s="1"/>
  <c r="AV53" i="32"/>
  <c r="AV50" i="32"/>
  <c r="AV49" i="32"/>
  <c r="AV44" i="32"/>
  <c r="AZ55" i="31"/>
  <c r="AO54" i="31"/>
  <c r="BC54" i="31" s="1"/>
  <c r="AV51" i="31"/>
  <c r="AO46" i="31"/>
  <c r="BB46" i="31" s="1"/>
  <c r="AV28" i="30"/>
  <c r="AV36" i="31"/>
  <c r="AZ35" i="31"/>
  <c r="AV35" i="31"/>
  <c r="AZ34" i="31"/>
  <c r="AV20" i="31"/>
  <c r="AO19" i="31"/>
  <c r="AV15" i="29"/>
  <c r="AO27" i="28"/>
  <c r="AO54" i="30"/>
  <c r="BC54" i="30" s="1"/>
  <c r="AV49" i="30"/>
  <c r="AZ48" i="30"/>
  <c r="AO46" i="30"/>
  <c r="BC46" i="30" s="1"/>
  <c r="AV43" i="30"/>
  <c r="AO42" i="30"/>
  <c r="AV39" i="30"/>
  <c r="AZ37" i="30"/>
  <c r="AZ33" i="30"/>
  <c r="AZ32" i="30"/>
  <c r="AZ15" i="29"/>
  <c r="AV24" i="30"/>
  <c r="AV19" i="30"/>
  <c r="AO14" i="30"/>
  <c r="AV55" i="29"/>
  <c r="AO55" i="29"/>
  <c r="AZ54" i="29"/>
  <c r="AO54" i="29"/>
  <c r="BB54" i="29" s="1"/>
  <c r="AZ51" i="29"/>
  <c r="AV51" i="29"/>
  <c r="AZ50" i="29"/>
  <c r="AZ47" i="29"/>
  <c r="AV47" i="29"/>
  <c r="AO47" i="29"/>
  <c r="AZ26" i="28"/>
  <c r="AZ40" i="29"/>
  <c r="AO39" i="29"/>
  <c r="T43" i="33" s="1"/>
  <c r="AV38" i="29"/>
  <c r="AO34" i="29"/>
  <c r="AV28" i="29"/>
  <c r="AZ26" i="29"/>
  <c r="AV26" i="29"/>
  <c r="AO22" i="29"/>
  <c r="AV52" i="28"/>
  <c r="AV51" i="28"/>
  <c r="AO51" i="28"/>
  <c r="AZ50" i="28"/>
  <c r="AV50" i="28"/>
  <c r="AV48" i="28"/>
  <c r="AV47" i="28"/>
  <c r="AO47" i="28"/>
  <c r="AZ46" i="28"/>
  <c r="AV46" i="28"/>
  <c r="AO46" i="28"/>
  <c r="BB46" i="28" s="1"/>
  <c r="AV40" i="28"/>
  <c r="AV38" i="28"/>
  <c r="AO38" i="28"/>
  <c r="AV34" i="28"/>
  <c r="AO34" i="28"/>
  <c r="AV20" i="28"/>
  <c r="AV52" i="27"/>
  <c r="AZ51" i="27"/>
  <c r="AV51" i="27"/>
  <c r="AV50" i="27"/>
  <c r="AV48" i="27"/>
  <c r="AO55" i="26"/>
  <c r="AO31" i="27"/>
  <c r="AZ20" i="27"/>
  <c r="AV20" i="27"/>
  <c r="AF18" i="24"/>
  <c r="AB18" i="24"/>
  <c r="AZ51" i="26"/>
  <c r="AO50" i="26"/>
  <c r="AV49" i="26"/>
  <c r="AV41" i="26"/>
  <c r="AO27" i="26"/>
  <c r="AZ50" i="31"/>
  <c r="AO47" i="31"/>
  <c r="AZ45" i="32"/>
  <c r="AG49" i="33"/>
  <c r="AG47" i="33"/>
  <c r="AG45" i="33"/>
  <c r="AG44" i="33"/>
  <c r="AG38" i="33"/>
  <c r="AG34" i="33"/>
  <c r="AG33" i="33"/>
  <c r="AG32" i="33"/>
  <c r="AH31" i="33"/>
  <c r="AG31" i="33"/>
  <c r="AH30" i="33"/>
  <c r="AG30" i="33"/>
  <c r="AG22" i="33"/>
  <c r="AG20" i="33"/>
  <c r="AG17" i="33"/>
  <c r="AG13" i="33"/>
  <c r="AG11" i="33"/>
  <c r="AV45" i="31"/>
  <c r="AC49" i="33"/>
  <c r="AZ44" i="31"/>
  <c r="AC48" i="33"/>
  <c r="AV43" i="31"/>
  <c r="AC47" i="33"/>
  <c r="AV42" i="31"/>
  <c r="AC46" i="33"/>
  <c r="AV41" i="31"/>
  <c r="AC45" i="33"/>
  <c r="AZ39" i="31"/>
  <c r="AC43" i="33"/>
  <c r="AV38" i="31"/>
  <c r="AC38" i="33"/>
  <c r="AV37" i="31"/>
  <c r="AC37" i="33"/>
  <c r="AZ36" i="31"/>
  <c r="AC36" i="33"/>
  <c r="AV34" i="31"/>
  <c r="AC34" i="33"/>
  <c r="AV33" i="31"/>
  <c r="AC33" i="33"/>
  <c r="AD31" i="33"/>
  <c r="AC31" i="33"/>
  <c r="AD30" i="33"/>
  <c r="AV30" i="31"/>
  <c r="AC30" i="33"/>
  <c r="AZ28" i="31"/>
  <c r="AC28" i="33"/>
  <c r="AV26" i="31"/>
  <c r="AC26" i="33"/>
  <c r="AV22" i="31"/>
  <c r="AC22" i="33"/>
  <c r="AV15" i="31"/>
  <c r="AC15" i="33"/>
  <c r="AV13" i="31"/>
  <c r="AC13" i="33"/>
  <c r="AD12" i="33"/>
  <c r="AZ45" i="30"/>
  <c r="Y49" i="33"/>
  <c r="AV44" i="30"/>
  <c r="Y48" i="33"/>
  <c r="AZ41" i="30"/>
  <c r="Y45" i="33"/>
  <c r="AV40" i="30"/>
  <c r="Y44" i="33"/>
  <c r="AV37" i="30"/>
  <c r="Y37" i="33"/>
  <c r="AV33" i="30"/>
  <c r="Y33" i="33"/>
  <c r="AV32" i="30"/>
  <c r="Y32" i="33"/>
  <c r="Z31" i="33"/>
  <c r="Y31" i="33"/>
  <c r="Z30" i="33"/>
  <c r="Y30" i="33"/>
  <c r="AZ23" i="30"/>
  <c r="Y23" i="33"/>
  <c r="AZ22" i="30"/>
  <c r="Y22" i="33"/>
  <c r="AV20" i="30"/>
  <c r="Y20" i="33"/>
  <c r="AV17" i="30"/>
  <c r="Y17" i="33"/>
  <c r="AZ13" i="30"/>
  <c r="Y13" i="33"/>
  <c r="Z12" i="33"/>
  <c r="AZ11" i="30"/>
  <c r="Y11" i="33"/>
  <c r="AV45" i="29"/>
  <c r="U49" i="33"/>
  <c r="AV42" i="29"/>
  <c r="U46" i="33"/>
  <c r="AV41" i="29"/>
  <c r="U45" i="33"/>
  <c r="AV37" i="29"/>
  <c r="U37" i="33"/>
  <c r="AV36" i="29"/>
  <c r="U36" i="33"/>
  <c r="AV34" i="29"/>
  <c r="U34" i="33"/>
  <c r="AV33" i="29"/>
  <c r="U33" i="33"/>
  <c r="V31" i="33"/>
  <c r="V30" i="33"/>
  <c r="AV30" i="29"/>
  <c r="U30" i="33"/>
  <c r="T30" i="33"/>
  <c r="AZ23" i="29"/>
  <c r="U23" i="33"/>
  <c r="AV22" i="29"/>
  <c r="U22" i="33"/>
  <c r="AZ20" i="29"/>
  <c r="U20" i="33"/>
  <c r="AV19" i="29"/>
  <c r="U19" i="33"/>
  <c r="V12" i="33"/>
  <c r="AR12" i="29"/>
  <c r="AU12" i="29" s="1"/>
  <c r="T12" i="33"/>
  <c r="AV45" i="28"/>
  <c r="Q49" i="33"/>
  <c r="AZ44" i="28"/>
  <c r="Q48" i="33"/>
  <c r="AV43" i="28"/>
  <c r="Q47" i="33"/>
  <c r="AV42" i="28"/>
  <c r="Q46" i="33"/>
  <c r="AV41" i="28"/>
  <c r="Q45" i="33"/>
  <c r="AZ39" i="28"/>
  <c r="Q43" i="33"/>
  <c r="AV33" i="28"/>
  <c r="Q33" i="33"/>
  <c r="R31" i="33"/>
  <c r="R30" i="33"/>
  <c r="AV30" i="28"/>
  <c r="Q30" i="33"/>
  <c r="AV26" i="28"/>
  <c r="Q26" i="33"/>
  <c r="AV22" i="28"/>
  <c r="Q22" i="33"/>
  <c r="AV19" i="28"/>
  <c r="Q19" i="33"/>
  <c r="AV15" i="28"/>
  <c r="Q15" i="33"/>
  <c r="AV13" i="28"/>
  <c r="Q13" i="33"/>
  <c r="R12" i="33"/>
  <c r="AV45" i="27"/>
  <c r="M49" i="33"/>
  <c r="AV43" i="27"/>
  <c r="M47" i="33"/>
  <c r="AV41" i="27"/>
  <c r="M45" i="33"/>
  <c r="AV39" i="27"/>
  <c r="M43" i="33"/>
  <c r="AV36" i="27"/>
  <c r="M36" i="33"/>
  <c r="BB34" i="27"/>
  <c r="L34" i="33"/>
  <c r="AV33" i="27"/>
  <c r="M33" i="33"/>
  <c r="AZ32" i="27"/>
  <c r="M32" i="33"/>
  <c r="N31" i="33"/>
  <c r="AV31" i="27"/>
  <c r="M31" i="33"/>
  <c r="N30" i="33"/>
  <c r="AZ30" i="27"/>
  <c r="M30" i="33"/>
  <c r="BB30" i="27"/>
  <c r="L30" i="33"/>
  <c r="AZ28" i="27"/>
  <c r="M28" i="33"/>
  <c r="AV23" i="27"/>
  <c r="M23" i="33"/>
  <c r="AZ19" i="27"/>
  <c r="M19" i="33"/>
  <c r="AV15" i="27"/>
  <c r="M15" i="33"/>
  <c r="AV13" i="27"/>
  <c r="M13" i="33"/>
  <c r="N12" i="33"/>
  <c r="AZ45" i="26"/>
  <c r="I49" i="33"/>
  <c r="AV44" i="26"/>
  <c r="I48" i="33"/>
  <c r="AV43" i="26"/>
  <c r="I47" i="33"/>
  <c r="AZ42" i="26"/>
  <c r="I46" i="33"/>
  <c r="AV39" i="26"/>
  <c r="I43" i="33"/>
  <c r="AZ36" i="26"/>
  <c r="I36" i="33"/>
  <c r="AV33" i="26"/>
  <c r="I33" i="33"/>
  <c r="AV32" i="26"/>
  <c r="I32" i="33"/>
  <c r="J31" i="33"/>
  <c r="J30" i="33"/>
  <c r="AZ30" i="26"/>
  <c r="I30" i="33"/>
  <c r="AZ24" i="26"/>
  <c r="I24" i="33"/>
  <c r="AV23" i="26"/>
  <c r="I23" i="33"/>
  <c r="AZ22" i="26"/>
  <c r="I22" i="33"/>
  <c r="AV20" i="26"/>
  <c r="I20" i="33"/>
  <c r="AZ19" i="26"/>
  <c r="I19" i="33"/>
  <c r="BC19" i="26"/>
  <c r="H19" i="33"/>
  <c r="AZ15" i="26"/>
  <c r="I15" i="33"/>
  <c r="AH12" i="33"/>
  <c r="J12" i="33"/>
  <c r="AV48" i="26"/>
  <c r="AO12" i="26"/>
  <c r="AO14" i="26"/>
  <c r="AZ32" i="26"/>
  <c r="AZ38" i="26"/>
  <c r="AZ40" i="26"/>
  <c r="AZ41" i="26"/>
  <c r="AO46" i="26"/>
  <c r="AZ47" i="26"/>
  <c r="AZ49" i="26"/>
  <c r="AZ52" i="26"/>
  <c r="AZ55" i="26"/>
  <c r="AO39" i="27"/>
  <c r="L43" i="33" s="1"/>
  <c r="AZ48" i="27"/>
  <c r="AO52" i="27"/>
  <c r="AO13" i="28"/>
  <c r="P13" i="33" s="1"/>
  <c r="AB20" i="24"/>
  <c r="AZ52" i="28"/>
  <c r="AO55" i="28"/>
  <c r="BC55" i="28" s="1"/>
  <c r="AO26" i="29"/>
  <c r="AO32" i="29"/>
  <c r="T32" i="33" s="1"/>
  <c r="AV52" i="29"/>
  <c r="AB24" i="24"/>
  <c r="AO32" i="30"/>
  <c r="X32" i="33" s="1"/>
  <c r="AO39" i="30"/>
  <c r="X43" i="33" s="1"/>
  <c r="AV45" i="30"/>
  <c r="AO11" i="31"/>
  <c r="L45" i="21" s="1"/>
  <c r="AO12" i="31"/>
  <c r="AO15" i="31"/>
  <c r="V26" i="24"/>
  <c r="AZ19" i="31"/>
  <c r="AZ23" i="31"/>
  <c r="AZ24" i="31"/>
  <c r="AO55" i="31"/>
  <c r="BC55" i="31" s="1"/>
  <c r="AB28" i="24"/>
  <c r="AF37" i="33"/>
  <c r="AV45" i="32"/>
  <c r="AO15" i="26"/>
  <c r="AV47" i="27"/>
  <c r="AO23" i="28"/>
  <c r="AZ20" i="26"/>
  <c r="AO23" i="26"/>
  <c r="AO33" i="26"/>
  <c r="H33" i="33" s="1"/>
  <c r="AO48" i="26"/>
  <c r="AO53" i="26"/>
  <c r="AZ15" i="27"/>
  <c r="AO18" i="27"/>
  <c r="AO21" i="27"/>
  <c r="AO26" i="27"/>
  <c r="AO47" i="27"/>
  <c r="AO53" i="27"/>
  <c r="AO12" i="28"/>
  <c r="AO14" i="28"/>
  <c r="W20" i="24"/>
  <c r="AZ23" i="28"/>
  <c r="AZ24" i="28"/>
  <c r="AO30" i="28"/>
  <c r="AO36" i="28"/>
  <c r="P36" i="33" s="1"/>
  <c r="AZ19" i="29"/>
  <c r="AO24" i="29"/>
  <c r="T24" i="33" s="1"/>
  <c r="AO29" i="29"/>
  <c r="AO38" i="29"/>
  <c r="AZ15" i="30"/>
  <c r="AF24" i="24"/>
  <c r="AO19" i="30"/>
  <c r="AZ24" i="30"/>
  <c r="AO27" i="30"/>
  <c r="AO30" i="30"/>
  <c r="AO38" i="30"/>
  <c r="AO49" i="30"/>
  <c r="AV52" i="30"/>
  <c r="AO28" i="31"/>
  <c r="AO34" i="31"/>
  <c r="AV52" i="31"/>
  <c r="AF28" i="24"/>
  <c r="AO49" i="32"/>
  <c r="AZ50" i="32"/>
  <c r="AV52" i="32"/>
  <c r="AV53" i="26"/>
  <c r="AO55" i="27"/>
  <c r="AF20" i="24"/>
  <c r="AZ19" i="28"/>
  <c r="AZ46" i="29"/>
  <c r="AZ51" i="30"/>
  <c r="AB26" i="24"/>
  <c r="AV47" i="31"/>
  <c r="AZ51" i="32"/>
  <c r="AO39" i="26"/>
  <c r="AV45" i="26"/>
  <c r="AO49" i="26"/>
  <c r="AO14" i="27"/>
  <c r="U18" i="24"/>
  <c r="AV32" i="27"/>
  <c r="AO48" i="27"/>
  <c r="AZ48" i="28"/>
  <c r="AO52" i="28"/>
  <c r="AO17" i="29"/>
  <c r="T17" i="33" s="1"/>
  <c r="AO18" i="29"/>
  <c r="AV48" i="29"/>
  <c r="AO51" i="29"/>
  <c r="BC51" i="29" s="1"/>
  <c r="AO53" i="29"/>
  <c r="AO34" i="30"/>
  <c r="AO45" i="30"/>
  <c r="X49" i="33" s="1"/>
  <c r="AO52" i="30"/>
  <c r="AV53" i="30"/>
  <c r="AO23" i="31"/>
  <c r="AO24" i="31"/>
  <c r="AO45" i="31"/>
  <c r="AZ46" i="31"/>
  <c r="AZ48" i="31"/>
  <c r="AO52" i="31"/>
  <c r="AZ48" i="32"/>
  <c r="AO52" i="32"/>
  <c r="BC52" i="32" s="1"/>
  <c r="W24" i="24"/>
  <c r="AZ13" i="26"/>
  <c r="AZ43" i="26"/>
  <c r="AO54" i="26"/>
  <c r="V18" i="24"/>
  <c r="AZ22" i="27"/>
  <c r="AZ24" i="27"/>
  <c r="AZ26" i="27"/>
  <c r="AZ38" i="27"/>
  <c r="AZ40" i="27"/>
  <c r="AZ44" i="27"/>
  <c r="AO49" i="27"/>
  <c r="AO17" i="28"/>
  <c r="AO26" i="28"/>
  <c r="AO53" i="28"/>
  <c r="AZ54" i="28"/>
  <c r="AO18" i="30"/>
  <c r="AO22" i="30"/>
  <c r="AZ31" i="30"/>
  <c r="AZ54" i="30"/>
  <c r="AZ55" i="30"/>
  <c r="AO18" i="31"/>
  <c r="AO21" i="31"/>
  <c r="AB21" i="33" s="1"/>
  <c r="AO22" i="31"/>
  <c r="AV48" i="31"/>
  <c r="AO51" i="31"/>
  <c r="AO53" i="31"/>
  <c r="BC53" i="31" s="1"/>
  <c r="AZ54" i="31"/>
  <c r="AF15" i="33"/>
  <c r="AO45" i="32"/>
  <c r="AF49" i="33" s="1"/>
  <c r="AZ46" i="32"/>
  <c r="AV48" i="32"/>
  <c r="AZ49" i="32"/>
  <c r="AV55" i="32"/>
  <c r="AO16" i="26"/>
  <c r="Y16" i="24" s="1"/>
  <c r="AZ26" i="26"/>
  <c r="AZ28" i="26"/>
  <c r="AO44" i="26"/>
  <c r="H48" i="33" s="1"/>
  <c r="AO45" i="26"/>
  <c r="H49" i="33" s="1"/>
  <c r="AV24" i="27"/>
  <c r="AO36" i="27"/>
  <c r="AZ36" i="27"/>
  <c r="AZ46" i="27"/>
  <c r="AZ15" i="28"/>
  <c r="AO18" i="28"/>
  <c r="AO22" i="28"/>
  <c r="AZ32" i="28"/>
  <c r="AO16" i="29"/>
  <c r="Y22" i="24" s="1"/>
  <c r="AZ28" i="29"/>
  <c r="AZ32" i="29"/>
  <c r="AO48" i="29"/>
  <c r="U24" i="24"/>
  <c r="AV31" i="30"/>
  <c r="AZ34" i="30"/>
  <c r="AZ36" i="30"/>
  <c r="AZ38" i="30"/>
  <c r="AO47" i="30"/>
  <c r="AZ47" i="30"/>
  <c r="AZ49" i="30"/>
  <c r="AV55" i="30"/>
  <c r="AZ11" i="31"/>
  <c r="AZ15" i="31"/>
  <c r="AZ31" i="31"/>
  <c r="U28" i="24"/>
  <c r="AO47" i="32"/>
  <c r="AZ47" i="32"/>
  <c r="AZ54" i="32"/>
  <c r="AO48" i="28"/>
  <c r="AO13" i="29"/>
  <c r="T13" i="33" s="1"/>
  <c r="AO14" i="29"/>
  <c r="AO49" i="29"/>
  <c r="V24" i="24"/>
  <c r="AO48" i="30"/>
  <c r="AO53" i="30"/>
  <c r="T26" i="24"/>
  <c r="AO48" i="31"/>
  <c r="AO48" i="32"/>
  <c r="AO53" i="32"/>
  <c r="AO55" i="32"/>
  <c r="AB16" i="24"/>
  <c r="AZ17" i="31"/>
  <c r="AZ13" i="31"/>
  <c r="AV17" i="31"/>
  <c r="AZ21" i="30"/>
  <c r="AZ26" i="30"/>
  <c r="AZ44" i="32"/>
  <c r="AF33" i="33"/>
  <c r="AO44" i="32"/>
  <c r="AF48" i="33" s="1"/>
  <c r="T28" i="24"/>
  <c r="AZ43" i="31"/>
  <c r="AZ42" i="31"/>
  <c r="AV44" i="31"/>
  <c r="AO42" i="31"/>
  <c r="AO44" i="31"/>
  <c r="AB48" i="33" s="1"/>
  <c r="AO32" i="31"/>
  <c r="AB32" i="33" s="1"/>
  <c r="AO40" i="31"/>
  <c r="AB44" i="33" s="1"/>
  <c r="AV11" i="31"/>
  <c r="AZ22" i="31"/>
  <c r="AV23" i="31"/>
  <c r="AO27" i="31"/>
  <c r="AO31" i="31"/>
  <c r="AO33" i="31"/>
  <c r="AO39" i="31"/>
  <c r="AB43" i="33" s="1"/>
  <c r="AO41" i="31"/>
  <c r="AB45" i="33" s="1"/>
  <c r="AV19" i="31"/>
  <c r="AV24" i="31"/>
  <c r="AV28" i="31"/>
  <c r="AO13" i="31"/>
  <c r="AO17" i="31"/>
  <c r="AB17" i="33" s="1"/>
  <c r="AZ20" i="31"/>
  <c r="AV31" i="31"/>
  <c r="AO36" i="31"/>
  <c r="AB36" i="33" s="1"/>
  <c r="AV39" i="31"/>
  <c r="AZ26" i="31"/>
  <c r="AZ30" i="31"/>
  <c r="AZ32" i="31"/>
  <c r="AO35" i="31"/>
  <c r="AB35" i="33" s="1"/>
  <c r="AZ38" i="31"/>
  <c r="AZ40" i="31"/>
  <c r="AO43" i="31"/>
  <c r="AB47" i="33" s="1"/>
  <c r="AO16" i="31"/>
  <c r="Y26" i="24" s="1"/>
  <c r="AO25" i="31"/>
  <c r="AO29" i="31"/>
  <c r="AV32" i="31"/>
  <c r="AV40" i="31"/>
  <c r="AO14" i="31"/>
  <c r="AO20" i="31"/>
  <c r="AB20" i="33" s="1"/>
  <c r="AO26" i="31"/>
  <c r="AZ44" i="30"/>
  <c r="AZ42" i="30"/>
  <c r="AZ43" i="30"/>
  <c r="AV11" i="30"/>
  <c r="AV13" i="30"/>
  <c r="AV15" i="30"/>
  <c r="AO40" i="30"/>
  <c r="AV41" i="30"/>
  <c r="AV21" i="30"/>
  <c r="AO25" i="30"/>
  <c r="AO29" i="30"/>
  <c r="AV36" i="30"/>
  <c r="AZ40" i="30"/>
  <c r="AO11" i="30"/>
  <c r="AO13" i="30"/>
  <c r="AO15" i="30"/>
  <c r="AO20" i="30"/>
  <c r="AZ20" i="30"/>
  <c r="AO33" i="30"/>
  <c r="X33" i="33" s="1"/>
  <c r="AO35" i="30"/>
  <c r="X35" i="33" s="1"/>
  <c r="AO12" i="30"/>
  <c r="AO16" i="30"/>
  <c r="Y24" i="24" s="1"/>
  <c r="AO17" i="30"/>
  <c r="AV23" i="30"/>
  <c r="AZ30" i="30"/>
  <c r="AO36" i="30"/>
  <c r="AO41" i="30"/>
  <c r="X45" i="33" s="1"/>
  <c r="AZ39" i="30"/>
  <c r="AO21" i="30"/>
  <c r="X21" i="33" s="1"/>
  <c r="AO23" i="30"/>
  <c r="AO43" i="30"/>
  <c r="AZ17" i="30"/>
  <c r="AZ19" i="30"/>
  <c r="AO24" i="30"/>
  <c r="X24" i="33" s="1"/>
  <c r="AO28" i="30"/>
  <c r="X28" i="33" s="1"/>
  <c r="AZ28" i="30"/>
  <c r="AO31" i="30"/>
  <c r="AO37" i="30"/>
  <c r="AO44" i="30"/>
  <c r="AZ43" i="29"/>
  <c r="AZ44" i="29"/>
  <c r="AO42" i="29"/>
  <c r="AV44" i="29"/>
  <c r="AO44" i="29"/>
  <c r="T48" i="33" s="1"/>
  <c r="BC30" i="29"/>
  <c r="BB30" i="29"/>
  <c r="AO41" i="29"/>
  <c r="AV20" i="29"/>
  <c r="AO23" i="29"/>
  <c r="AO25" i="29"/>
  <c r="AO28" i="29"/>
  <c r="T28" i="33" s="1"/>
  <c r="AZ30" i="29"/>
  <c r="AZ42" i="29"/>
  <c r="AO20" i="29"/>
  <c r="T20" i="33" s="1"/>
  <c r="AV32" i="29"/>
  <c r="AO35" i="29"/>
  <c r="T35" i="33" s="1"/>
  <c r="AO37" i="29"/>
  <c r="T37" i="33" s="1"/>
  <c r="AO19" i="29"/>
  <c r="T19" i="33" s="1"/>
  <c r="AV23" i="29"/>
  <c r="AZ38" i="29"/>
  <c r="AZ22" i="29"/>
  <c r="AZ24" i="29"/>
  <c r="AO27" i="29"/>
  <c r="AV40" i="29"/>
  <c r="AO43" i="29"/>
  <c r="T47" i="33" s="1"/>
  <c r="AO15" i="29"/>
  <c r="AV24" i="29"/>
  <c r="AO31" i="29"/>
  <c r="AO33" i="29"/>
  <c r="AO11" i="29"/>
  <c r="L43" i="21" s="1"/>
  <c r="AZ34" i="29"/>
  <c r="AZ36" i="29"/>
  <c r="AO40" i="29"/>
  <c r="AV44" i="28"/>
  <c r="AO42" i="28"/>
  <c r="AO43" i="28"/>
  <c r="P47" i="33" s="1"/>
  <c r="AO20" i="28"/>
  <c r="AV32" i="28"/>
  <c r="AO35" i="28"/>
  <c r="AO37" i="28"/>
  <c r="AV39" i="28"/>
  <c r="AZ43" i="28"/>
  <c r="AO16" i="28"/>
  <c r="Y20" i="24" s="1"/>
  <c r="AO19" i="28"/>
  <c r="P19" i="33" s="1"/>
  <c r="AO21" i="28"/>
  <c r="P21" i="33" s="1"/>
  <c r="AV23" i="28"/>
  <c r="AZ38" i="28"/>
  <c r="AZ40" i="28"/>
  <c r="AO44" i="28"/>
  <c r="AZ22" i="28"/>
  <c r="AO32" i="28"/>
  <c r="AV24" i="28"/>
  <c r="AZ28" i="28"/>
  <c r="AO31" i="28"/>
  <c r="AO33" i="28"/>
  <c r="AO11" i="28"/>
  <c r="L42" i="21" s="1"/>
  <c r="AV28" i="28"/>
  <c r="AZ34" i="28"/>
  <c r="AZ36" i="28"/>
  <c r="AO40" i="28"/>
  <c r="AZ20" i="28"/>
  <c r="AO24" i="28"/>
  <c r="AV36" i="28"/>
  <c r="AO39" i="28"/>
  <c r="P43" i="33" s="1"/>
  <c r="AO41" i="28"/>
  <c r="AO15" i="28"/>
  <c r="AO25" i="28"/>
  <c r="AO28" i="28"/>
  <c r="AZ30" i="28"/>
  <c r="AZ42" i="28"/>
  <c r="AV44" i="27"/>
  <c r="AO42" i="27"/>
  <c r="AZ43" i="27"/>
  <c r="AZ23" i="27"/>
  <c r="AV28" i="27"/>
  <c r="AO35" i="27"/>
  <c r="AO43" i="27"/>
  <c r="AV19" i="27"/>
  <c r="AO24" i="27"/>
  <c r="AO19" i="27"/>
  <c r="AO28" i="27"/>
  <c r="L28" i="33" s="1"/>
  <c r="AO37" i="27"/>
  <c r="AV40" i="27"/>
  <c r="AO11" i="27"/>
  <c r="L41" i="21" s="1"/>
  <c r="AO15" i="27"/>
  <c r="AO25" i="27"/>
  <c r="AO27" i="27"/>
  <c r="AZ31" i="27"/>
  <c r="AZ39" i="27"/>
  <c r="AO29" i="27"/>
  <c r="AO32" i="27"/>
  <c r="L32" i="33" s="1"/>
  <c r="AZ34" i="27"/>
  <c r="AO40" i="27"/>
  <c r="AZ42" i="27"/>
  <c r="AO12" i="27"/>
  <c r="AO16" i="27"/>
  <c r="Y18" i="24" s="1"/>
  <c r="AO17" i="27"/>
  <c r="L17" i="33" s="1"/>
  <c r="AO13" i="27"/>
  <c r="AO33" i="27"/>
  <c r="L33" i="33" s="1"/>
  <c r="AO41" i="27"/>
  <c r="AO43" i="26"/>
  <c r="AO42" i="26"/>
  <c r="AV24" i="26"/>
  <c r="AV40" i="26"/>
  <c r="AO22" i="26"/>
  <c r="AZ23" i="26"/>
  <c r="AV28" i="26"/>
  <c r="AO38" i="26"/>
  <c r="AZ39" i="26"/>
  <c r="AZ44" i="26"/>
  <c r="T16" i="24"/>
  <c r="AV13" i="26"/>
  <c r="AV15" i="26"/>
  <c r="AV19" i="26"/>
  <c r="AO13" i="26"/>
  <c r="AO17" i="26"/>
  <c r="H17" i="33" s="1"/>
  <c r="AO24" i="26"/>
  <c r="AV36" i="26"/>
  <c r="AO40" i="26"/>
  <c r="AO28" i="26"/>
  <c r="AO34" i="26"/>
  <c r="AO25" i="26"/>
  <c r="AO36" i="26"/>
  <c r="BB36" i="26" s="1"/>
  <c r="AO41" i="26"/>
  <c r="AO18" i="26"/>
  <c r="AO29" i="26"/>
  <c r="AO30" i="26"/>
  <c r="AZ33" i="26"/>
  <c r="AO21" i="26"/>
  <c r="H21" i="33" s="1"/>
  <c r="AO32" i="26"/>
  <c r="AZ34" i="26"/>
  <c r="AO37" i="26"/>
  <c r="AZ33" i="31"/>
  <c r="AZ37" i="31"/>
  <c r="AZ41" i="31"/>
  <c r="AZ45" i="31"/>
  <c r="AZ49" i="31"/>
  <c r="AZ53" i="31"/>
  <c r="BC55" i="30"/>
  <c r="AR55" i="30"/>
  <c r="BB55" i="30"/>
  <c r="BB50" i="30"/>
  <c r="AR50" i="30"/>
  <c r="AV22" i="30"/>
  <c r="AV26" i="30"/>
  <c r="AV30" i="30"/>
  <c r="AV34" i="30"/>
  <c r="AV38" i="30"/>
  <c r="AV42" i="30"/>
  <c r="AV46" i="30"/>
  <c r="AV50" i="30"/>
  <c r="AV54" i="30"/>
  <c r="BC45" i="29"/>
  <c r="AR45" i="29"/>
  <c r="BB45" i="29"/>
  <c r="BC12" i="29"/>
  <c r="BB12" i="29"/>
  <c r="AR21" i="29"/>
  <c r="BC52" i="29"/>
  <c r="AR52" i="29"/>
  <c r="BB52" i="29"/>
  <c r="AZ33" i="29"/>
  <c r="AZ37" i="29"/>
  <c r="AZ41" i="29"/>
  <c r="AZ45" i="29"/>
  <c r="AR46" i="29"/>
  <c r="BC46" i="29"/>
  <c r="AZ49" i="29"/>
  <c r="AR50" i="29"/>
  <c r="BC50" i="29"/>
  <c r="AZ53" i="29"/>
  <c r="AZ13" i="28"/>
  <c r="AZ33" i="28"/>
  <c r="AZ41" i="28"/>
  <c r="AZ45" i="28"/>
  <c r="AZ49" i="28"/>
  <c r="AZ53" i="28"/>
  <c r="BC44" i="27"/>
  <c r="AR44" i="27"/>
  <c r="BB44" i="27"/>
  <c r="AZ13" i="27"/>
  <c r="AR30" i="27"/>
  <c r="BC30" i="27"/>
  <c r="AZ33" i="27"/>
  <c r="AR34" i="27"/>
  <c r="BC34" i="27"/>
  <c r="AZ41" i="27"/>
  <c r="AZ45" i="27"/>
  <c r="AR46" i="27"/>
  <c r="AZ49" i="27"/>
  <c r="AR50" i="27"/>
  <c r="BC50" i="27"/>
  <c r="AZ53" i="27"/>
  <c r="AV55" i="27"/>
  <c r="AV22" i="27"/>
  <c r="AV26" i="27"/>
  <c r="AV30" i="27"/>
  <c r="AV34" i="27"/>
  <c r="AV38" i="27"/>
  <c r="AV42" i="27"/>
  <c r="AV46" i="27"/>
  <c r="AV54" i="27"/>
  <c r="BC20" i="26"/>
  <c r="AR20" i="26"/>
  <c r="BB20" i="26"/>
  <c r="AV55" i="26"/>
  <c r="AV22" i="26"/>
  <c r="AV26" i="26"/>
  <c r="AV30" i="26"/>
  <c r="AV34" i="26"/>
  <c r="AV38" i="26"/>
  <c r="AV42" i="26"/>
  <c r="AV46" i="26"/>
  <c r="AV50" i="26"/>
  <c r="AV54" i="26"/>
  <c r="BB19" i="26"/>
  <c r="BB51" i="26"/>
  <c r="AR19" i="26"/>
  <c r="AR51" i="26"/>
  <c r="AN11" i="19"/>
  <c r="D14" i="21" s="1"/>
  <c r="AU20" i="19"/>
  <c r="AU21" i="19"/>
  <c r="AU22" i="19"/>
  <c r="AU23" i="19"/>
  <c r="AU24" i="19"/>
  <c r="AU26" i="19"/>
  <c r="AU28" i="19"/>
  <c r="AU30" i="19"/>
  <c r="AU31" i="19"/>
  <c r="AU32" i="19"/>
  <c r="AU33" i="19"/>
  <c r="AU34" i="19"/>
  <c r="AU36" i="19"/>
  <c r="AU37" i="19"/>
  <c r="AU38" i="19"/>
  <c r="AU40" i="19"/>
  <c r="AU41" i="19"/>
  <c r="AU42" i="19"/>
  <c r="AU43" i="19"/>
  <c r="AU44" i="19"/>
  <c r="AU45" i="19"/>
  <c r="AU46" i="19"/>
  <c r="AU47" i="19"/>
  <c r="AU48" i="19"/>
  <c r="AU49" i="19"/>
  <c r="AU50" i="19"/>
  <c r="AU51" i="19"/>
  <c r="AU52" i="19"/>
  <c r="AV52" i="19" s="1"/>
  <c r="AU53" i="19"/>
  <c r="AV53" i="19" s="1"/>
  <c r="AU54" i="19"/>
  <c r="AV54" i="19" s="1"/>
  <c r="AU55" i="19"/>
  <c r="AV55" i="19" s="1"/>
  <c r="AY13" i="19"/>
  <c r="AY20" i="19"/>
  <c r="AY21" i="19"/>
  <c r="AY22" i="19"/>
  <c r="AY23" i="19"/>
  <c r="AY24" i="19"/>
  <c r="AY25" i="19"/>
  <c r="AY26" i="19"/>
  <c r="AY27" i="19"/>
  <c r="AY28" i="19"/>
  <c r="AY30" i="19"/>
  <c r="AY31" i="19"/>
  <c r="AY32" i="19"/>
  <c r="AY33" i="19"/>
  <c r="AY34" i="19"/>
  <c r="AY36" i="19"/>
  <c r="AY37" i="19"/>
  <c r="AY38" i="19"/>
  <c r="AY40" i="19"/>
  <c r="AY41" i="19"/>
  <c r="AY42" i="19"/>
  <c r="AY43" i="19"/>
  <c r="AY44" i="19"/>
  <c r="AY45" i="19"/>
  <c r="AY46" i="19"/>
  <c r="AY47" i="19"/>
  <c r="AY48" i="19"/>
  <c r="AY49" i="19"/>
  <c r="AY50" i="19"/>
  <c r="AY51" i="19"/>
  <c r="AY52" i="19"/>
  <c r="AY53" i="19"/>
  <c r="AY54" i="19"/>
  <c r="AY55" i="19"/>
  <c r="AX12" i="19"/>
  <c r="AX13" i="19"/>
  <c r="AX14" i="19"/>
  <c r="AX15" i="19"/>
  <c r="AX16" i="19"/>
  <c r="AX17" i="19"/>
  <c r="AY17" i="19" s="1"/>
  <c r="AX19" i="19"/>
  <c r="AX20" i="19"/>
  <c r="AX21" i="19"/>
  <c r="AX22" i="19"/>
  <c r="AX23" i="19"/>
  <c r="AX24" i="19"/>
  <c r="AX25" i="19"/>
  <c r="AX26" i="19"/>
  <c r="AX27" i="19"/>
  <c r="AX28" i="19"/>
  <c r="AX29" i="19"/>
  <c r="AX30" i="19"/>
  <c r="AX31" i="19"/>
  <c r="AX32" i="19"/>
  <c r="AX33" i="19"/>
  <c r="AX34" i="19"/>
  <c r="AX35" i="19"/>
  <c r="AX36" i="19"/>
  <c r="AX37" i="19"/>
  <c r="AX38" i="19"/>
  <c r="AX39" i="19"/>
  <c r="AY39" i="19" s="1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T12" i="19"/>
  <c r="AT13" i="19"/>
  <c r="AT14" i="19"/>
  <c r="AT15" i="19"/>
  <c r="AT16" i="19"/>
  <c r="AT17" i="19"/>
  <c r="AU17" i="19" s="1"/>
  <c r="AT18" i="19"/>
  <c r="AT19" i="19"/>
  <c r="AT20" i="19"/>
  <c r="AT21" i="19"/>
  <c r="AT22" i="19"/>
  <c r="AT23" i="19"/>
  <c r="AT24" i="19"/>
  <c r="AT25" i="19"/>
  <c r="AT26" i="19"/>
  <c r="AT27" i="19"/>
  <c r="AT28" i="19"/>
  <c r="AT29" i="19"/>
  <c r="AT30" i="19"/>
  <c r="AT31" i="19"/>
  <c r="AT32" i="19"/>
  <c r="AT33" i="19"/>
  <c r="AT34" i="19"/>
  <c r="AT35" i="19"/>
  <c r="AT36" i="19"/>
  <c r="AT37" i="19"/>
  <c r="AT38" i="19"/>
  <c r="AT39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T53" i="19"/>
  <c r="AT54" i="19"/>
  <c r="AT55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M46" i="19"/>
  <c r="AM47" i="19"/>
  <c r="AM48" i="19"/>
  <c r="AM49" i="19"/>
  <c r="AM50" i="19"/>
  <c r="AM51" i="19"/>
  <c r="AM52" i="19"/>
  <c r="AM53" i="19"/>
  <c r="AM54" i="19"/>
  <c r="AM55" i="19"/>
  <c r="AM11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K11" i="19"/>
  <c r="AX11" i="19"/>
  <c r="AT11" i="19"/>
  <c r="AN12" i="19"/>
  <c r="AN13" i="19"/>
  <c r="AN14" i="19"/>
  <c r="AN15" i="19"/>
  <c r="AN16" i="19"/>
  <c r="AN17" i="19"/>
  <c r="AN18" i="19"/>
  <c r="AN19" i="19"/>
  <c r="AN20" i="19"/>
  <c r="L14" i="21" s="1"/>
  <c r="AN21" i="19"/>
  <c r="AN22" i="19"/>
  <c r="AN23" i="19"/>
  <c r="AN24" i="19"/>
  <c r="AN25" i="19"/>
  <c r="AN26" i="19"/>
  <c r="AN27" i="19"/>
  <c r="AN28" i="19"/>
  <c r="AN29" i="19"/>
  <c r="AN30" i="19"/>
  <c r="D39" i="21" s="1"/>
  <c r="AN31" i="19"/>
  <c r="AN32" i="19"/>
  <c r="AN33" i="19"/>
  <c r="AN34" i="19"/>
  <c r="AN35" i="19"/>
  <c r="AN36" i="19"/>
  <c r="AN37" i="19"/>
  <c r="AN38" i="19"/>
  <c r="AN39" i="19"/>
  <c r="AN40" i="19"/>
  <c r="AN41" i="19"/>
  <c r="AN42" i="19"/>
  <c r="AN43" i="19"/>
  <c r="AN44" i="19"/>
  <c r="AN45" i="19"/>
  <c r="AO45" i="19" s="1"/>
  <c r="AN46" i="19"/>
  <c r="AN47" i="19"/>
  <c r="AN48" i="19"/>
  <c r="AN49" i="19"/>
  <c r="AN50" i="19"/>
  <c r="AN51" i="19"/>
  <c r="AN52" i="19"/>
  <c r="AN53" i="19"/>
  <c r="AN54" i="19"/>
  <c r="AN55" i="19"/>
  <c r="BC46" i="27" l="1"/>
  <c r="BB46" i="27"/>
  <c r="L44" i="21"/>
  <c r="BC11" i="30"/>
  <c r="AR50" i="31"/>
  <c r="BC50" i="31"/>
  <c r="BB50" i="31"/>
  <c r="BC30" i="31"/>
  <c r="AB30" i="33"/>
  <c r="BB30" i="31"/>
  <c r="AR30" i="31"/>
  <c r="T36" i="33"/>
  <c r="BC36" i="29"/>
  <c r="AR36" i="29"/>
  <c r="BB36" i="29"/>
  <c r="H35" i="33"/>
  <c r="AR35" i="26"/>
  <c r="AU35" i="26" s="1"/>
  <c r="BC51" i="30"/>
  <c r="AR51" i="30"/>
  <c r="BB51" i="30"/>
  <c r="L40" i="21"/>
  <c r="AR11" i="26"/>
  <c r="AU11" i="26" s="1"/>
  <c r="AR42" i="27"/>
  <c r="BC42" i="27"/>
  <c r="BC55" i="26"/>
  <c r="BB55" i="26"/>
  <c r="AF14" i="24"/>
  <c r="H22" i="33"/>
  <c r="BB22" i="26"/>
  <c r="BC22" i="26"/>
  <c r="AR22" i="26"/>
  <c r="BC49" i="31"/>
  <c r="BB49" i="31"/>
  <c r="AR49" i="31"/>
  <c r="AB38" i="33"/>
  <c r="AR38" i="31"/>
  <c r="BB38" i="31"/>
  <c r="BC38" i="31"/>
  <c r="AB37" i="33"/>
  <c r="BB37" i="31"/>
  <c r="AR37" i="31"/>
  <c r="BC37" i="31"/>
  <c r="BB54" i="27"/>
  <c r="AR54" i="27"/>
  <c r="BC54" i="27"/>
  <c r="BB51" i="27"/>
  <c r="BC51" i="27"/>
  <c r="AR51" i="27"/>
  <c r="BC38" i="27"/>
  <c r="AR38" i="27"/>
  <c r="BB38" i="27"/>
  <c r="L38" i="33"/>
  <c r="L23" i="33"/>
  <c r="BB23" i="27"/>
  <c r="AR23" i="27"/>
  <c r="BC23" i="27"/>
  <c r="L22" i="33"/>
  <c r="BC22" i="27"/>
  <c r="BB22" i="27"/>
  <c r="AR22" i="27"/>
  <c r="L20" i="33"/>
  <c r="BC20" i="27"/>
  <c r="BB20" i="27"/>
  <c r="AR20" i="27"/>
  <c r="BB49" i="28"/>
  <c r="AR49" i="28"/>
  <c r="BB54" i="28"/>
  <c r="AR54" i="28"/>
  <c r="BC54" i="28"/>
  <c r="BB50" i="28"/>
  <c r="BC50" i="28"/>
  <c r="AR50" i="28"/>
  <c r="P29" i="33"/>
  <c r="AR29" i="28"/>
  <c r="AU29" i="28" s="1"/>
  <c r="BC52" i="26"/>
  <c r="AR52" i="26"/>
  <c r="BB52" i="26"/>
  <c r="BC47" i="26"/>
  <c r="BB47" i="26"/>
  <c r="AR47" i="26"/>
  <c r="AB14" i="24"/>
  <c r="P49" i="33"/>
  <c r="BB45" i="28"/>
  <c r="L49" i="33"/>
  <c r="AR45" i="27"/>
  <c r="BB45" i="27"/>
  <c r="H31" i="33"/>
  <c r="AR31" i="26"/>
  <c r="AU31" i="26" s="1"/>
  <c r="X26" i="33"/>
  <c r="BB26" i="30"/>
  <c r="BC12" i="26"/>
  <c r="BB12" i="26"/>
  <c r="BB46" i="26"/>
  <c r="AR46" i="26"/>
  <c r="BC46" i="26"/>
  <c r="H24" i="33"/>
  <c r="BC24" i="26"/>
  <c r="AR24" i="26"/>
  <c r="BB24" i="26"/>
  <c r="H44" i="33"/>
  <c r="BC40" i="26"/>
  <c r="AR40" i="26"/>
  <c r="BB40" i="26"/>
  <c r="H28" i="33"/>
  <c r="BB28" i="26"/>
  <c r="AR28" i="26"/>
  <c r="BC28" i="26"/>
  <c r="BB34" i="26"/>
  <c r="AR34" i="26"/>
  <c r="H45" i="33"/>
  <c r="BC41" i="26"/>
  <c r="AR41" i="26"/>
  <c r="BB41" i="26"/>
  <c r="H32" i="33"/>
  <c r="BC32" i="26"/>
  <c r="AR32" i="26"/>
  <c r="BB32" i="26"/>
  <c r="H37" i="33"/>
  <c r="AR37" i="26"/>
  <c r="AU37" i="26" s="1"/>
  <c r="BC45" i="27"/>
  <c r="BC52" i="27"/>
  <c r="AR52" i="27"/>
  <c r="BB52" i="27"/>
  <c r="BC49" i="28"/>
  <c r="BC45" i="28"/>
  <c r="AR45" i="28"/>
  <c r="BC51" i="32"/>
  <c r="AR51" i="32"/>
  <c r="BB51" i="32"/>
  <c r="AR50" i="32"/>
  <c r="BC50" i="32"/>
  <c r="BB43" i="28"/>
  <c r="BC27" i="28"/>
  <c r="BB27" i="28"/>
  <c r="AR43" i="28"/>
  <c r="X11" i="33"/>
  <c r="AV12" i="29"/>
  <c r="AU21" i="29"/>
  <c r="AZ12" i="29"/>
  <c r="T11" i="33"/>
  <c r="BC39" i="28"/>
  <c r="AR39" i="28"/>
  <c r="BB39" i="28"/>
  <c r="BC20" i="28"/>
  <c r="BC19" i="28"/>
  <c r="AR19" i="28"/>
  <c r="BB19" i="28"/>
  <c r="AR21" i="28"/>
  <c r="AU21" i="28" s="1"/>
  <c r="BB44" i="28"/>
  <c r="AR11" i="28"/>
  <c r="AU11" i="28" s="1"/>
  <c r="BC15" i="28"/>
  <c r="AR15" i="28"/>
  <c r="AR32" i="28"/>
  <c r="BB32" i="28"/>
  <c r="BC43" i="28"/>
  <c r="AR31" i="28"/>
  <c r="AU31" i="28" s="1"/>
  <c r="BB40" i="28"/>
  <c r="BC41" i="28"/>
  <c r="AR41" i="28"/>
  <c r="BC25" i="28"/>
  <c r="BB25" i="28"/>
  <c r="AR28" i="28"/>
  <c r="BB28" i="28"/>
  <c r="P11" i="33"/>
  <c r="BC12" i="27"/>
  <c r="BB12" i="27"/>
  <c r="AR17" i="27"/>
  <c r="AU17" i="27" s="1"/>
  <c r="BC32" i="27"/>
  <c r="AR32" i="27"/>
  <c r="BB32" i="27"/>
  <c r="BC13" i="27"/>
  <c r="BC33" i="27"/>
  <c r="AR33" i="27"/>
  <c r="BB33" i="27"/>
  <c r="AR40" i="27"/>
  <c r="AR24" i="27"/>
  <c r="BB24" i="27"/>
  <c r="AR19" i="27"/>
  <c r="BC28" i="27"/>
  <c r="AR28" i="27"/>
  <c r="BB28" i="27"/>
  <c r="BC25" i="27"/>
  <c r="BB25" i="27"/>
  <c r="BB26" i="26"/>
  <c r="BC26" i="26"/>
  <c r="AR26" i="26"/>
  <c r="BB30" i="26"/>
  <c r="BC30" i="26"/>
  <c r="AR30" i="26"/>
  <c r="BB15" i="26"/>
  <c r="AR15" i="26"/>
  <c r="AV45" i="19"/>
  <c r="V14" i="24"/>
  <c r="BB46" i="30"/>
  <c r="BB42" i="30"/>
  <c r="BC26" i="30"/>
  <c r="AR26" i="30"/>
  <c r="AI46" i="33"/>
  <c r="AE35" i="33"/>
  <c r="AE34" i="33"/>
  <c r="AB19" i="33"/>
  <c r="BC19" i="31"/>
  <c r="P27" i="33"/>
  <c r="AR27" i="28"/>
  <c r="AU27" i="28" s="1"/>
  <c r="X46" i="33"/>
  <c r="BC42" i="30"/>
  <c r="AA37" i="33"/>
  <c r="AA33" i="33"/>
  <c r="AA32" i="33"/>
  <c r="W15" i="33"/>
  <c r="X14" i="33"/>
  <c r="AR14" i="30"/>
  <c r="AU14" i="30" s="1"/>
  <c r="S26" i="33"/>
  <c r="W44" i="33"/>
  <c r="T34" i="33"/>
  <c r="BB34" i="29"/>
  <c r="W26" i="33"/>
  <c r="T22" i="33"/>
  <c r="BB22" i="29"/>
  <c r="P38" i="33"/>
  <c r="BB38" i="28"/>
  <c r="P34" i="33"/>
  <c r="BB34" i="28"/>
  <c r="L31" i="33"/>
  <c r="O20" i="33"/>
  <c r="H27" i="33"/>
  <c r="AR27" i="26"/>
  <c r="AU27" i="26" s="1"/>
  <c r="AI49" i="33"/>
  <c r="AI47" i="33"/>
  <c r="AE48" i="33"/>
  <c r="AE43" i="33"/>
  <c r="AE36" i="33"/>
  <c r="AE28" i="33"/>
  <c r="AA49" i="33"/>
  <c r="AA45" i="33"/>
  <c r="AA23" i="33"/>
  <c r="AA22" i="33"/>
  <c r="AA13" i="33"/>
  <c r="AA11" i="33"/>
  <c r="W23" i="33"/>
  <c r="W20" i="33"/>
  <c r="U12" i="33"/>
  <c r="S48" i="33"/>
  <c r="S43" i="33"/>
  <c r="O32" i="33"/>
  <c r="O30" i="33"/>
  <c r="O28" i="33"/>
  <c r="O19" i="33"/>
  <c r="K49" i="33"/>
  <c r="K46" i="33"/>
  <c r="K36" i="33"/>
  <c r="K30" i="33"/>
  <c r="K24" i="33"/>
  <c r="K22" i="33"/>
  <c r="K19" i="33"/>
  <c r="K15" i="33"/>
  <c r="X28" i="24"/>
  <c r="X16" i="24"/>
  <c r="BC44" i="32"/>
  <c r="AR44" i="32"/>
  <c r="BB44" i="32"/>
  <c r="BC49" i="32"/>
  <c r="AR49" i="32"/>
  <c r="BB49" i="32"/>
  <c r="BC45" i="32"/>
  <c r="AR45" i="32"/>
  <c r="BB45" i="32"/>
  <c r="BC47" i="32"/>
  <c r="AR47" i="32"/>
  <c r="AR53" i="30"/>
  <c r="BB53" i="30"/>
  <c r="BC47" i="27"/>
  <c r="BC53" i="27"/>
  <c r="BC49" i="26"/>
  <c r="AR45" i="26"/>
  <c r="AR50" i="26"/>
  <c r="AR44" i="26"/>
  <c r="BC33" i="26"/>
  <c r="AR54" i="26"/>
  <c r="BC48" i="26"/>
  <c r="BC53" i="26"/>
  <c r="AR53" i="26"/>
  <c r="BB39" i="26"/>
  <c r="AR39" i="26"/>
  <c r="AR55" i="26"/>
  <c r="AO52" i="19"/>
  <c r="BB47" i="32"/>
  <c r="BC48" i="32"/>
  <c r="AR48" i="32"/>
  <c r="BB48" i="32"/>
  <c r="BC53" i="32"/>
  <c r="AR53" i="32"/>
  <c r="BB53" i="32"/>
  <c r="BC55" i="32"/>
  <c r="AR55" i="32"/>
  <c r="BB55" i="32"/>
  <c r="AR46" i="32"/>
  <c r="BC46" i="32"/>
  <c r="AR54" i="32"/>
  <c r="BC54" i="32"/>
  <c r="BC31" i="31"/>
  <c r="AR31" i="31"/>
  <c r="BB31" i="31"/>
  <c r="BC39" i="31"/>
  <c r="AR39" i="31"/>
  <c r="BB39" i="31"/>
  <c r="BC41" i="31"/>
  <c r="AR41" i="31"/>
  <c r="BB41" i="31"/>
  <c r="BC47" i="31"/>
  <c r="AR47" i="31"/>
  <c r="BB47" i="31"/>
  <c r="BC17" i="31"/>
  <c r="AR17" i="31"/>
  <c r="BB17" i="31"/>
  <c r="BC36" i="31"/>
  <c r="AR36" i="31"/>
  <c r="BB36" i="31"/>
  <c r="BC44" i="31"/>
  <c r="AR44" i="31"/>
  <c r="BB44" i="31"/>
  <c r="BC12" i="31"/>
  <c r="BB12" i="31"/>
  <c r="BB28" i="31"/>
  <c r="BC35" i="31"/>
  <c r="AR35" i="31"/>
  <c r="BB35" i="31"/>
  <c r="BC43" i="31"/>
  <c r="AR43" i="31"/>
  <c r="BB43" i="31"/>
  <c r="BC52" i="31"/>
  <c r="AR52" i="31"/>
  <c r="BB52" i="31"/>
  <c r="BC51" i="31"/>
  <c r="AR51" i="31"/>
  <c r="BB51" i="31"/>
  <c r="BC20" i="31"/>
  <c r="AR20" i="31"/>
  <c r="BB20" i="31"/>
  <c r="AR21" i="31"/>
  <c r="AU21" i="31" s="1"/>
  <c r="AC21" i="33" s="1"/>
  <c r="BC32" i="31"/>
  <c r="AR32" i="31"/>
  <c r="BB32" i="31"/>
  <c r="BC40" i="31"/>
  <c r="AR40" i="31"/>
  <c r="BB40" i="31"/>
  <c r="BC48" i="31"/>
  <c r="AR48" i="31"/>
  <c r="BB48" i="31"/>
  <c r="BB54" i="31"/>
  <c r="AR22" i="31"/>
  <c r="BC22" i="31"/>
  <c r="BC34" i="31"/>
  <c r="AR42" i="31"/>
  <c r="BC42" i="31"/>
  <c r="AR46" i="31"/>
  <c r="BC46" i="31"/>
  <c r="AR54" i="31"/>
  <c r="BB15" i="31"/>
  <c r="BB19" i="31"/>
  <c r="BB23" i="31"/>
  <c r="AR15" i="31"/>
  <c r="AR19" i="31"/>
  <c r="AR23" i="31"/>
  <c r="BC39" i="30"/>
  <c r="AR39" i="30"/>
  <c r="BB39" i="30"/>
  <c r="BC49" i="30"/>
  <c r="AR49" i="30"/>
  <c r="BB49" i="30"/>
  <c r="BC28" i="30"/>
  <c r="AR28" i="30"/>
  <c r="BB28" i="30"/>
  <c r="BC27" i="30"/>
  <c r="BB27" i="30"/>
  <c r="BC32" i="30"/>
  <c r="AR32" i="30"/>
  <c r="BB32" i="30"/>
  <c r="AR40" i="30"/>
  <c r="BB40" i="30"/>
  <c r="BC24" i="30"/>
  <c r="AR24" i="30"/>
  <c r="BB24" i="30"/>
  <c r="BC31" i="30"/>
  <c r="AR31" i="30"/>
  <c r="BB31" i="30"/>
  <c r="AR19" i="30"/>
  <c r="BC25" i="30"/>
  <c r="BC45" i="30"/>
  <c r="AR45" i="30"/>
  <c r="BB45" i="30"/>
  <c r="BC52" i="30"/>
  <c r="AR52" i="30"/>
  <c r="BB52" i="30"/>
  <c r="AR11" i="30"/>
  <c r="BB11" i="30"/>
  <c r="BB13" i="30"/>
  <c r="BC15" i="30"/>
  <c r="BC33" i="30"/>
  <c r="AR33" i="30"/>
  <c r="BB33" i="30"/>
  <c r="AR35" i="30"/>
  <c r="AU35" i="30" s="1"/>
  <c r="BC12" i="30"/>
  <c r="BB12" i="30"/>
  <c r="BB17" i="30"/>
  <c r="BC41" i="30"/>
  <c r="AR41" i="30"/>
  <c r="BB41" i="30"/>
  <c r="BC47" i="30"/>
  <c r="AR47" i="30"/>
  <c r="BB47" i="30"/>
  <c r="BC48" i="30"/>
  <c r="AR48" i="30"/>
  <c r="BB48" i="30"/>
  <c r="BC53" i="30"/>
  <c r="AR47" i="27"/>
  <c r="BB53" i="27"/>
  <c r="BB50" i="26"/>
  <c r="BB33" i="26"/>
  <c r="BC21" i="30"/>
  <c r="AR21" i="30"/>
  <c r="BB21" i="30"/>
  <c r="BC23" i="30"/>
  <c r="AR23" i="30"/>
  <c r="BB22" i="30"/>
  <c r="BB54" i="30"/>
  <c r="AR22" i="30"/>
  <c r="AR30" i="30"/>
  <c r="BC30" i="30"/>
  <c r="AR34" i="30"/>
  <c r="BC34" i="30"/>
  <c r="AR38" i="30"/>
  <c r="BC38" i="30"/>
  <c r="AR42" i="30"/>
  <c r="AR46" i="30"/>
  <c r="AR54" i="30"/>
  <c r="AR17" i="29"/>
  <c r="AU17" i="29" s="1"/>
  <c r="AZ17" i="29" s="1"/>
  <c r="BC47" i="29"/>
  <c r="AR47" i="29"/>
  <c r="BB47" i="29"/>
  <c r="BC49" i="29"/>
  <c r="AR49" i="29"/>
  <c r="BB49" i="29"/>
  <c r="AR13" i="29"/>
  <c r="AU13" i="29" s="1"/>
  <c r="AZ13" i="29" s="1"/>
  <c r="BC20" i="29"/>
  <c r="AR20" i="29"/>
  <c r="BB20" i="29"/>
  <c r="BC37" i="29"/>
  <c r="AR37" i="29"/>
  <c r="BB37" i="29"/>
  <c r="BC55" i="29"/>
  <c r="AR55" i="29"/>
  <c r="BB55" i="29"/>
  <c r="BC44" i="29"/>
  <c r="AR44" i="29"/>
  <c r="BB44" i="29"/>
  <c r="AR11" i="29"/>
  <c r="AU11" i="29" s="1"/>
  <c r="BC32" i="29"/>
  <c r="AR32" i="29"/>
  <c r="BB32" i="29"/>
  <c r="BC43" i="29"/>
  <c r="AR43" i="29"/>
  <c r="BB43" i="29"/>
  <c r="BC19" i="29"/>
  <c r="AR19" i="29"/>
  <c r="BB19" i="29"/>
  <c r="AR31" i="29"/>
  <c r="AU31" i="29" s="1"/>
  <c r="BB31" i="29" s="1"/>
  <c r="BC33" i="29"/>
  <c r="BB51" i="29"/>
  <c r="BC53" i="29"/>
  <c r="AR53" i="29"/>
  <c r="BB53" i="29"/>
  <c r="BC24" i="29"/>
  <c r="AR24" i="29"/>
  <c r="BB24" i="29"/>
  <c r="AR39" i="29"/>
  <c r="AU39" i="29" s="1"/>
  <c r="BC25" i="29"/>
  <c r="BC28" i="29"/>
  <c r="AR28" i="29"/>
  <c r="BB28" i="29"/>
  <c r="BC48" i="29"/>
  <c r="AR48" i="29"/>
  <c r="BB48" i="29"/>
  <c r="AR22" i="29"/>
  <c r="BC22" i="29"/>
  <c r="AR26" i="29"/>
  <c r="BC26" i="29"/>
  <c r="AR34" i="29"/>
  <c r="BC34" i="29"/>
  <c r="AR38" i="29"/>
  <c r="BC38" i="29"/>
  <c r="BC42" i="29"/>
  <c r="AR54" i="29"/>
  <c r="BC54" i="29"/>
  <c r="BC23" i="28"/>
  <c r="BC36" i="28"/>
  <c r="AR36" i="28"/>
  <c r="BB36" i="28"/>
  <c r="BC47" i="28"/>
  <c r="AR47" i="28"/>
  <c r="BB47" i="28"/>
  <c r="BC13" i="28"/>
  <c r="AR13" i="28"/>
  <c r="BB13" i="28"/>
  <c r="BC12" i="28"/>
  <c r="BB12" i="28"/>
  <c r="BB47" i="27"/>
  <c r="AR49" i="26"/>
  <c r="BC45" i="26"/>
  <c r="BB45" i="26"/>
  <c r="BC44" i="26"/>
  <c r="AR33" i="26"/>
  <c r="BC54" i="26"/>
  <c r="U14" i="24"/>
  <c r="BC52" i="28"/>
  <c r="AR52" i="28"/>
  <c r="BB52" i="28"/>
  <c r="BC51" i="28"/>
  <c r="AR51" i="28"/>
  <c r="BB51" i="28"/>
  <c r="BC53" i="28"/>
  <c r="AR53" i="28"/>
  <c r="BB53" i="28"/>
  <c r="BC48" i="28"/>
  <c r="AR48" i="28"/>
  <c r="BB48" i="28"/>
  <c r="BB22" i="28"/>
  <c r="AR22" i="28"/>
  <c r="AR34" i="28"/>
  <c r="BC34" i="28"/>
  <c r="AR38" i="28"/>
  <c r="BC38" i="28"/>
  <c r="AR46" i="28"/>
  <c r="BC46" i="28"/>
  <c r="BC48" i="27"/>
  <c r="AR48" i="27"/>
  <c r="BB48" i="27"/>
  <c r="BC39" i="27"/>
  <c r="AR39" i="27"/>
  <c r="BB39" i="27"/>
  <c r="BC55" i="27"/>
  <c r="AR55" i="27"/>
  <c r="BB55" i="27"/>
  <c r="BC49" i="27"/>
  <c r="AR49" i="27"/>
  <c r="BB49" i="27"/>
  <c r="BC31" i="27"/>
  <c r="AR31" i="27"/>
  <c r="BB31" i="27"/>
  <c r="AR53" i="27"/>
  <c r="BB49" i="26"/>
  <c r="BC50" i="26"/>
  <c r="BB44" i="26"/>
  <c r="BB54" i="26"/>
  <c r="AR48" i="26"/>
  <c r="BB48" i="26"/>
  <c r="BB53" i="26"/>
  <c r="BB23" i="26"/>
  <c r="AR23" i="26"/>
  <c r="AI22" i="33"/>
  <c r="AF26" i="33"/>
  <c r="AI36" i="33"/>
  <c r="AI37" i="33"/>
  <c r="AI24" i="33"/>
  <c r="AR12" i="26"/>
  <c r="AU12" i="26" s="1"/>
  <c r="H12" i="33"/>
  <c r="AR14" i="26"/>
  <c r="AU14" i="26" s="1"/>
  <c r="H14" i="33"/>
  <c r="K32" i="33"/>
  <c r="K38" i="33"/>
  <c r="K44" i="33"/>
  <c r="K45" i="33"/>
  <c r="BB26" i="29"/>
  <c r="T26" i="33"/>
  <c r="BC11" i="31"/>
  <c r="AB11" i="33"/>
  <c r="AR12" i="31"/>
  <c r="AU12" i="31" s="1"/>
  <c r="AB12" i="33"/>
  <c r="BC15" i="31"/>
  <c r="AB15" i="33"/>
  <c r="AE19" i="33"/>
  <c r="AE23" i="33"/>
  <c r="AE24" i="33"/>
  <c r="AF46" i="33"/>
  <c r="BC15" i="26"/>
  <c r="H15" i="33"/>
  <c r="AR23" i="28"/>
  <c r="P23" i="33"/>
  <c r="K20" i="33"/>
  <c r="BC23" i="26"/>
  <c r="H23" i="33"/>
  <c r="O15" i="33"/>
  <c r="AR18" i="27"/>
  <c r="AU18" i="27" s="1"/>
  <c r="L18" i="33"/>
  <c r="AR21" i="27"/>
  <c r="AU21" i="27" s="1"/>
  <c r="M21" i="33" s="1"/>
  <c r="L21" i="33"/>
  <c r="BC26" i="27"/>
  <c r="L26" i="33"/>
  <c r="AR12" i="28"/>
  <c r="AU12" i="28" s="1"/>
  <c r="P12" i="33"/>
  <c r="AR14" i="28"/>
  <c r="AU14" i="28" s="1"/>
  <c r="P14" i="33"/>
  <c r="S23" i="33"/>
  <c r="S24" i="33"/>
  <c r="BC30" i="28"/>
  <c r="P30" i="33"/>
  <c r="W19" i="33"/>
  <c r="AR29" i="29"/>
  <c r="AU29" i="29" s="1"/>
  <c r="T29" i="33"/>
  <c r="BB38" i="29"/>
  <c r="T38" i="33"/>
  <c r="AA15" i="33"/>
  <c r="BB19" i="30"/>
  <c r="X19" i="33"/>
  <c r="AA24" i="33"/>
  <c r="AR27" i="30"/>
  <c r="AU27" i="30" s="1"/>
  <c r="X27" i="33"/>
  <c r="BB30" i="30"/>
  <c r="X30" i="33"/>
  <c r="BB38" i="30"/>
  <c r="X38" i="33"/>
  <c r="BC28" i="31"/>
  <c r="AB28" i="33"/>
  <c r="BB34" i="31"/>
  <c r="AB34" i="33"/>
  <c r="AF14" i="33"/>
  <c r="AI17" i="33"/>
  <c r="AF29" i="33"/>
  <c r="S19" i="33"/>
  <c r="BC39" i="26"/>
  <c r="H43" i="33"/>
  <c r="AR14" i="27"/>
  <c r="AU14" i="27" s="1"/>
  <c r="L14" i="33"/>
  <c r="AR18" i="29"/>
  <c r="AU18" i="29" s="1"/>
  <c r="T18" i="33"/>
  <c r="BB34" i="30"/>
  <c r="X34" i="33"/>
  <c r="BC23" i="31"/>
  <c r="AB23" i="33"/>
  <c r="BC24" i="31"/>
  <c r="AB24" i="33"/>
  <c r="BC45" i="31"/>
  <c r="AB49" i="33"/>
  <c r="AF25" i="33"/>
  <c r="K13" i="33"/>
  <c r="K47" i="33"/>
  <c r="O22" i="33"/>
  <c r="O24" i="33"/>
  <c r="O26" i="33"/>
  <c r="O38" i="33"/>
  <c r="O44" i="33"/>
  <c r="O48" i="33"/>
  <c r="AR17" i="28"/>
  <c r="AU17" i="28" s="1"/>
  <c r="Q17" i="33" s="1"/>
  <c r="P17" i="33"/>
  <c r="BC26" i="28"/>
  <c r="P26" i="33"/>
  <c r="AR18" i="30"/>
  <c r="AU18" i="30" s="1"/>
  <c r="X18" i="33"/>
  <c r="BC22" i="30"/>
  <c r="X22" i="33"/>
  <c r="AA31" i="33"/>
  <c r="AR18" i="31"/>
  <c r="AU18" i="31" s="1"/>
  <c r="AB18" i="33"/>
  <c r="BB22" i="31"/>
  <c r="AB22" i="33"/>
  <c r="AF16" i="33"/>
  <c r="AI28" i="33"/>
  <c r="AI44" i="33"/>
  <c r="AR16" i="26"/>
  <c r="AA16" i="24" s="1"/>
  <c r="H16" i="33"/>
  <c r="K26" i="33"/>
  <c r="K28" i="33"/>
  <c r="BC36" i="27"/>
  <c r="L36" i="33"/>
  <c r="O36" i="33"/>
  <c r="S15" i="33"/>
  <c r="AR18" i="28"/>
  <c r="AU18" i="28" s="1"/>
  <c r="P18" i="33"/>
  <c r="BC22" i="28"/>
  <c r="P22" i="33"/>
  <c r="S32" i="33"/>
  <c r="AR16" i="29"/>
  <c r="T16" i="33"/>
  <c r="W28" i="33"/>
  <c r="W32" i="33"/>
  <c r="AA34" i="33"/>
  <c r="AA36" i="33"/>
  <c r="AA38" i="33"/>
  <c r="AE11" i="33"/>
  <c r="AE15" i="33"/>
  <c r="AE31" i="33"/>
  <c r="AR14" i="29"/>
  <c r="AU14" i="29" s="1"/>
  <c r="T14" i="33"/>
  <c r="AF30" i="33"/>
  <c r="AF38" i="33"/>
  <c r="AF18" i="33"/>
  <c r="AF13" i="33"/>
  <c r="AI38" i="33"/>
  <c r="AI15" i="33"/>
  <c r="AF22" i="33"/>
  <c r="AF34" i="33"/>
  <c r="AI23" i="33"/>
  <c r="AI26" i="33"/>
  <c r="AE17" i="33"/>
  <c r="AE13" i="33"/>
  <c r="AA21" i="33"/>
  <c r="AA26" i="33"/>
  <c r="AI48" i="33"/>
  <c r="AF43" i="33"/>
  <c r="AI34" i="33"/>
  <c r="AF44" i="33"/>
  <c r="AF23" i="33"/>
  <c r="AF24" i="33"/>
  <c r="AI32" i="33"/>
  <c r="AG35" i="33"/>
  <c r="AF35" i="33"/>
  <c r="AI13" i="33"/>
  <c r="AF21" i="33"/>
  <c r="AF11" i="33"/>
  <c r="AF12" i="33"/>
  <c r="AI19" i="33"/>
  <c r="AI20" i="33"/>
  <c r="AI33" i="33"/>
  <c r="AF36" i="33"/>
  <c r="AF45" i="33"/>
  <c r="AF17" i="33"/>
  <c r="AF28" i="33"/>
  <c r="AI30" i="33"/>
  <c r="AF47" i="33"/>
  <c r="AF27" i="33"/>
  <c r="AF31" i="33"/>
  <c r="AF32" i="33"/>
  <c r="AF19" i="33"/>
  <c r="AF20" i="33"/>
  <c r="AI45" i="33"/>
  <c r="AE47" i="33"/>
  <c r="AE46" i="33"/>
  <c r="BB42" i="31"/>
  <c r="AB46" i="33"/>
  <c r="AE22" i="33"/>
  <c r="AR27" i="31"/>
  <c r="AU27" i="31" s="1"/>
  <c r="BB27" i="31" s="1"/>
  <c r="AB27" i="33"/>
  <c r="AB31" i="33"/>
  <c r="BC33" i="31"/>
  <c r="AB33" i="33"/>
  <c r="BC13" i="31"/>
  <c r="AB13" i="33"/>
  <c r="AE20" i="33"/>
  <c r="AE26" i="33"/>
  <c r="AE30" i="33"/>
  <c r="AE32" i="33"/>
  <c r="AE38" i="33"/>
  <c r="AE44" i="33"/>
  <c r="AB16" i="33"/>
  <c r="AR25" i="31"/>
  <c r="AU25" i="31" s="1"/>
  <c r="AB25" i="33"/>
  <c r="AR29" i="31"/>
  <c r="AU29" i="31" s="1"/>
  <c r="AB29" i="33"/>
  <c r="AR14" i="31"/>
  <c r="AU14" i="31" s="1"/>
  <c r="AB14" i="33"/>
  <c r="BC26" i="31"/>
  <c r="AB26" i="33"/>
  <c r="AA48" i="33"/>
  <c r="AA46" i="33"/>
  <c r="AA47" i="33"/>
  <c r="BC40" i="30"/>
  <c r="X44" i="33"/>
  <c r="AR25" i="30"/>
  <c r="AU25" i="30" s="1"/>
  <c r="X25" i="33"/>
  <c r="AR29" i="30"/>
  <c r="AU29" i="30" s="1"/>
  <c r="X29" i="33"/>
  <c r="AA44" i="33"/>
  <c r="BC13" i="30"/>
  <c r="X13" i="33"/>
  <c r="AR15" i="30"/>
  <c r="X15" i="33"/>
  <c r="BC20" i="30"/>
  <c r="X20" i="33"/>
  <c r="AA20" i="33"/>
  <c r="AR12" i="30"/>
  <c r="AU12" i="30" s="1"/>
  <c r="X12" i="33"/>
  <c r="X16" i="33"/>
  <c r="BC17" i="30"/>
  <c r="X17" i="33"/>
  <c r="AA30" i="33"/>
  <c r="BC36" i="30"/>
  <c r="X36" i="33"/>
  <c r="AA43" i="33"/>
  <c r="BB23" i="30"/>
  <c r="X23" i="33"/>
  <c r="BC43" i="30"/>
  <c r="X47" i="33"/>
  <c r="AA17" i="33"/>
  <c r="AA19" i="33"/>
  <c r="AA28" i="33"/>
  <c r="X31" i="33"/>
  <c r="BC37" i="30"/>
  <c r="X37" i="33"/>
  <c r="AR44" i="30"/>
  <c r="X48" i="33"/>
  <c r="W47" i="33"/>
  <c r="W48" i="33"/>
  <c r="BB42" i="29"/>
  <c r="T46" i="33"/>
  <c r="BC41" i="29"/>
  <c r="T45" i="33"/>
  <c r="BC23" i="29"/>
  <c r="T23" i="33"/>
  <c r="AR25" i="29"/>
  <c r="AU25" i="29" s="1"/>
  <c r="T25" i="33"/>
  <c r="W30" i="33"/>
  <c r="W46" i="33"/>
  <c r="W38" i="33"/>
  <c r="W22" i="33"/>
  <c r="W24" i="33"/>
  <c r="AR27" i="29"/>
  <c r="AU27" i="29" s="1"/>
  <c r="T27" i="33"/>
  <c r="X22" i="24"/>
  <c r="T15" i="33"/>
  <c r="T31" i="33"/>
  <c r="AR33" i="29"/>
  <c r="T33" i="33"/>
  <c r="W34" i="33"/>
  <c r="W36" i="33"/>
  <c r="BC40" i="29"/>
  <c r="T44" i="33"/>
  <c r="BB42" i="28"/>
  <c r="P46" i="33"/>
  <c r="AR20" i="28"/>
  <c r="P20" i="33"/>
  <c r="AR35" i="28"/>
  <c r="AU35" i="28" s="1"/>
  <c r="Q35" i="33" s="1"/>
  <c r="P35" i="33"/>
  <c r="AR37" i="28"/>
  <c r="AU37" i="28" s="1"/>
  <c r="Q37" i="33" s="1"/>
  <c r="P37" i="33"/>
  <c r="S47" i="33"/>
  <c r="P16" i="33"/>
  <c r="S38" i="33"/>
  <c r="S44" i="33"/>
  <c r="AR44" i="28"/>
  <c r="P48" i="33"/>
  <c r="S22" i="33"/>
  <c r="BC32" i="28"/>
  <c r="P32" i="33"/>
  <c r="S28" i="33"/>
  <c r="P31" i="33"/>
  <c r="BC33" i="28"/>
  <c r="P33" i="33"/>
  <c r="S34" i="33"/>
  <c r="S36" i="33"/>
  <c r="BC40" i="28"/>
  <c r="P44" i="33"/>
  <c r="S20" i="33"/>
  <c r="BC24" i="28"/>
  <c r="P24" i="33"/>
  <c r="BB41" i="28"/>
  <c r="P45" i="33"/>
  <c r="BB15" i="28"/>
  <c r="P15" i="33"/>
  <c r="AR25" i="28"/>
  <c r="AU25" i="28" s="1"/>
  <c r="AV25" i="28" s="1"/>
  <c r="P25" i="33"/>
  <c r="BC28" i="28"/>
  <c r="P28" i="33"/>
  <c r="S30" i="33"/>
  <c r="S46" i="33"/>
  <c r="BB42" i="27"/>
  <c r="L46" i="33"/>
  <c r="O47" i="33"/>
  <c r="O23" i="33"/>
  <c r="AR35" i="27"/>
  <c r="AU35" i="27" s="1"/>
  <c r="M35" i="33" s="1"/>
  <c r="L35" i="33"/>
  <c r="AR43" i="27"/>
  <c r="L47" i="33"/>
  <c r="BC24" i="27"/>
  <c r="L24" i="33"/>
  <c r="BC19" i="27"/>
  <c r="L19" i="33"/>
  <c r="AR37" i="27"/>
  <c r="AU37" i="27" s="1"/>
  <c r="L37" i="33"/>
  <c r="AR11" i="27"/>
  <c r="AU11" i="27" s="1"/>
  <c r="L11" i="33"/>
  <c r="BC15" i="27"/>
  <c r="L15" i="33"/>
  <c r="AR25" i="27"/>
  <c r="AU25" i="27" s="1"/>
  <c r="L25" i="33"/>
  <c r="AR27" i="27"/>
  <c r="AU27" i="27" s="1"/>
  <c r="AZ27" i="27" s="1"/>
  <c r="L27" i="33"/>
  <c r="O31" i="33"/>
  <c r="O43" i="33"/>
  <c r="AR29" i="27"/>
  <c r="AU29" i="27" s="1"/>
  <c r="L29" i="33"/>
  <c r="O34" i="33"/>
  <c r="BC40" i="27"/>
  <c r="L44" i="33"/>
  <c r="O46" i="33"/>
  <c r="AR12" i="27"/>
  <c r="AU12" i="27" s="1"/>
  <c r="L12" i="33"/>
  <c r="L16" i="33"/>
  <c r="AR13" i="27"/>
  <c r="L13" i="33"/>
  <c r="BC41" i="27"/>
  <c r="L45" i="33"/>
  <c r="BC43" i="26"/>
  <c r="H47" i="33"/>
  <c r="BC42" i="26"/>
  <c r="H46" i="33"/>
  <c r="K23" i="33"/>
  <c r="BB38" i="26"/>
  <c r="H38" i="33"/>
  <c r="K43" i="33"/>
  <c r="K48" i="33"/>
  <c r="AR13" i="26"/>
  <c r="H13" i="33"/>
  <c r="BC34" i="26"/>
  <c r="H34" i="33"/>
  <c r="AR25" i="26"/>
  <c r="AU25" i="26" s="1"/>
  <c r="AZ25" i="26" s="1"/>
  <c r="H25" i="33"/>
  <c r="BC36" i="26"/>
  <c r="H36" i="33"/>
  <c r="AR18" i="26"/>
  <c r="AU18" i="26" s="1"/>
  <c r="H18" i="33"/>
  <c r="AR29" i="26"/>
  <c r="AU29" i="26" s="1"/>
  <c r="H29" i="33"/>
  <c r="H30" i="33"/>
  <c r="K33" i="33"/>
  <c r="K34" i="33"/>
  <c r="AI31" i="33"/>
  <c r="AI11" i="33"/>
  <c r="AE33" i="33"/>
  <c r="AE37" i="33"/>
  <c r="AE45" i="33"/>
  <c r="AE49" i="33"/>
  <c r="W33" i="33"/>
  <c r="W37" i="33"/>
  <c r="W45" i="33"/>
  <c r="W49" i="33"/>
  <c r="S13" i="33"/>
  <c r="S33" i="33"/>
  <c r="S45" i="33"/>
  <c r="S49" i="33"/>
  <c r="O13" i="33"/>
  <c r="O33" i="33"/>
  <c r="O45" i="33"/>
  <c r="O49" i="33"/>
  <c r="AC28" i="24"/>
  <c r="AG16" i="33"/>
  <c r="AG12" i="33"/>
  <c r="F37" i="33"/>
  <c r="F27" i="33"/>
  <c r="F13" i="33"/>
  <c r="AZ48" i="19"/>
  <c r="E44" i="33"/>
  <c r="AV30" i="19"/>
  <c r="E30" i="33"/>
  <c r="AO44" i="19"/>
  <c r="AO51" i="19"/>
  <c r="E17" i="33"/>
  <c r="F17" i="33"/>
  <c r="F49" i="33"/>
  <c r="F36" i="33"/>
  <c r="F26" i="33"/>
  <c r="AV47" i="19"/>
  <c r="AV38" i="19"/>
  <c r="E38" i="33"/>
  <c r="AV28" i="19"/>
  <c r="E28" i="33"/>
  <c r="AO50" i="19"/>
  <c r="F48" i="33"/>
  <c r="F34" i="33"/>
  <c r="F25" i="33"/>
  <c r="AV46" i="19"/>
  <c r="AV37" i="19"/>
  <c r="E37" i="33"/>
  <c r="E26" i="33"/>
  <c r="F47" i="33"/>
  <c r="F33" i="33"/>
  <c r="F24" i="33"/>
  <c r="E49" i="33"/>
  <c r="AV36" i="19"/>
  <c r="E36" i="33"/>
  <c r="E24" i="33"/>
  <c r="F43" i="33"/>
  <c r="F46" i="33"/>
  <c r="F32" i="33"/>
  <c r="F23" i="33"/>
  <c r="AV44" i="19"/>
  <c r="E48" i="33"/>
  <c r="E34" i="33"/>
  <c r="AV23" i="19"/>
  <c r="E23" i="33"/>
  <c r="AO55" i="19"/>
  <c r="AO49" i="19"/>
  <c r="BB49" i="19" s="1"/>
  <c r="F45" i="33"/>
  <c r="F31" i="33"/>
  <c r="F22" i="33"/>
  <c r="E47" i="33"/>
  <c r="E33" i="33"/>
  <c r="AV22" i="19"/>
  <c r="E22" i="33"/>
  <c r="D49" i="33"/>
  <c r="AO54" i="19"/>
  <c r="AO48" i="19"/>
  <c r="F44" i="33"/>
  <c r="F30" i="33"/>
  <c r="F21" i="33"/>
  <c r="E46" i="33"/>
  <c r="E32" i="33"/>
  <c r="AV21" i="19"/>
  <c r="E21" i="33"/>
  <c r="AO53" i="19"/>
  <c r="AZ55" i="19"/>
  <c r="F38" i="33"/>
  <c r="F28" i="33"/>
  <c r="F20" i="33"/>
  <c r="E45" i="33"/>
  <c r="AV31" i="19"/>
  <c r="E31" i="33"/>
  <c r="AV20" i="19"/>
  <c r="E20" i="33"/>
  <c r="AZ49" i="19"/>
  <c r="AR51" i="29"/>
  <c r="BC19" i="30"/>
  <c r="AO46" i="19"/>
  <c r="BB46" i="19" s="1"/>
  <c r="AR15" i="27"/>
  <c r="BB43" i="27"/>
  <c r="BC11" i="29"/>
  <c r="BC13" i="29"/>
  <c r="AR17" i="30"/>
  <c r="AR13" i="30"/>
  <c r="BC44" i="30"/>
  <c r="AR28" i="31"/>
  <c r="AR26" i="27"/>
  <c r="AR34" i="31"/>
  <c r="BC13" i="26"/>
  <c r="BB36" i="27"/>
  <c r="AR30" i="28"/>
  <c r="BB33" i="28"/>
  <c r="BB40" i="29"/>
  <c r="BB37" i="30"/>
  <c r="BB11" i="31"/>
  <c r="BB53" i="31"/>
  <c r="BB26" i="28"/>
  <c r="AR38" i="26"/>
  <c r="AR36" i="27"/>
  <c r="BB41" i="27"/>
  <c r="AR26" i="28"/>
  <c r="AR33" i="28"/>
  <c r="BB41" i="29"/>
  <c r="AR40" i="29"/>
  <c r="BB43" i="30"/>
  <c r="AR37" i="30"/>
  <c r="AR53" i="31"/>
  <c r="BB24" i="31"/>
  <c r="BB55" i="31"/>
  <c r="BB30" i="28"/>
  <c r="AO43" i="19"/>
  <c r="BB43" i="19" s="1"/>
  <c r="AR43" i="26"/>
  <c r="BC38" i="26"/>
  <c r="AR41" i="27"/>
  <c r="BB24" i="28"/>
  <c r="BB55" i="28"/>
  <c r="AR41" i="29"/>
  <c r="BB15" i="29"/>
  <c r="AR43" i="30"/>
  <c r="BB26" i="31"/>
  <c r="BB45" i="31"/>
  <c r="AR24" i="31"/>
  <c r="AR55" i="31"/>
  <c r="BB52" i="32"/>
  <c r="BC31" i="26"/>
  <c r="AO42" i="19"/>
  <c r="BB26" i="27"/>
  <c r="AR24" i="28"/>
  <c r="AR55" i="28"/>
  <c r="BB23" i="28"/>
  <c r="AR15" i="29"/>
  <c r="BB15" i="30"/>
  <c r="AR26" i="31"/>
  <c r="AR45" i="31"/>
  <c r="AR52" i="32"/>
  <c r="AO47" i="19"/>
  <c r="AZ50" i="19"/>
  <c r="AZ42" i="19"/>
  <c r="BB37" i="26"/>
  <c r="BB40" i="27"/>
  <c r="BC15" i="29"/>
  <c r="AR11" i="31"/>
  <c r="AZ40" i="19"/>
  <c r="AO28" i="19"/>
  <c r="AR28" i="19" s="1"/>
  <c r="AO35" i="19"/>
  <c r="AO23" i="19"/>
  <c r="AO15" i="19"/>
  <c r="AR15" i="19" s="1"/>
  <c r="T14" i="24"/>
  <c r="AO13" i="19"/>
  <c r="BC13" i="19" s="1"/>
  <c r="AZ34" i="19"/>
  <c r="AO36" i="19"/>
  <c r="BB36" i="19" s="1"/>
  <c r="AO12" i="19"/>
  <c r="AO21" i="19"/>
  <c r="AZ24" i="19"/>
  <c r="AO32" i="19"/>
  <c r="AO20" i="19"/>
  <c r="AO31" i="19"/>
  <c r="AO19" i="19"/>
  <c r="AO29" i="19"/>
  <c r="AZ32" i="19"/>
  <c r="AO40" i="19"/>
  <c r="AR40" i="19" s="1"/>
  <c r="BB11" i="26"/>
  <c r="BC11" i="26"/>
  <c r="BB13" i="31"/>
  <c r="AR13" i="31"/>
  <c r="AR16" i="31"/>
  <c r="AA26" i="24" s="1"/>
  <c r="X26" i="24"/>
  <c r="BB25" i="31"/>
  <c r="BB33" i="31"/>
  <c r="BC25" i="31"/>
  <c r="AR33" i="31"/>
  <c r="BB44" i="30"/>
  <c r="BB36" i="30"/>
  <c r="BB20" i="30"/>
  <c r="AR36" i="30"/>
  <c r="AR20" i="30"/>
  <c r="AR16" i="30"/>
  <c r="AA24" i="24" s="1"/>
  <c r="X24" i="24"/>
  <c r="AR42" i="29"/>
  <c r="BB25" i="29"/>
  <c r="BB23" i="29"/>
  <c r="AR23" i="29"/>
  <c r="AR35" i="29"/>
  <c r="AU35" i="29" s="1"/>
  <c r="U35" i="33" s="1"/>
  <c r="BB33" i="29"/>
  <c r="BC44" i="28"/>
  <c r="BC42" i="28"/>
  <c r="AR42" i="28"/>
  <c r="AR40" i="28"/>
  <c r="BB20" i="28"/>
  <c r="AR16" i="28"/>
  <c r="AA20" i="24" s="1"/>
  <c r="X20" i="24"/>
  <c r="BC43" i="27"/>
  <c r="BB15" i="27"/>
  <c r="BB19" i="27"/>
  <c r="BB13" i="27"/>
  <c r="AR16" i="27"/>
  <c r="AA18" i="24" s="1"/>
  <c r="X18" i="24"/>
  <c r="BB43" i="26"/>
  <c r="BB42" i="26"/>
  <c r="AR42" i="26"/>
  <c r="AR21" i="26"/>
  <c r="AU21" i="26" s="1"/>
  <c r="I21" i="33" s="1"/>
  <c r="AR36" i="26"/>
  <c r="AR17" i="26"/>
  <c r="AU17" i="26" s="1"/>
  <c r="I17" i="33" s="1"/>
  <c r="AY16" i="26"/>
  <c r="BB13" i="26"/>
  <c r="BB25" i="26"/>
  <c r="BC25" i="26"/>
  <c r="BC14" i="31"/>
  <c r="BB14" i="31"/>
  <c r="BC29" i="31"/>
  <c r="BB29" i="31"/>
  <c r="BC18" i="31"/>
  <c r="BB18" i="31"/>
  <c r="BC29" i="30"/>
  <c r="BB29" i="30"/>
  <c r="BB18" i="30"/>
  <c r="BC18" i="30"/>
  <c r="BC14" i="29"/>
  <c r="BB14" i="29"/>
  <c r="BC29" i="29"/>
  <c r="BB29" i="29"/>
  <c r="BC18" i="29"/>
  <c r="BB18" i="29"/>
  <c r="BB18" i="28"/>
  <c r="BC18" i="28"/>
  <c r="BC29" i="28"/>
  <c r="BB29" i="28"/>
  <c r="BC29" i="27"/>
  <c r="BB29" i="27"/>
  <c r="BB18" i="27"/>
  <c r="BC29" i="26"/>
  <c r="BB29" i="26"/>
  <c r="BC14" i="26"/>
  <c r="BB14" i="26"/>
  <c r="AO11" i="19"/>
  <c r="L39" i="21" s="1"/>
  <c r="W14" i="24"/>
  <c r="AR45" i="19"/>
  <c r="BC45" i="19"/>
  <c r="BB45" i="19"/>
  <c r="AO37" i="19"/>
  <c r="AO34" i="19"/>
  <c r="AR34" i="19" s="1"/>
  <c r="AO41" i="19"/>
  <c r="AO33" i="19"/>
  <c r="AO39" i="19"/>
  <c r="AZ47" i="19"/>
  <c r="AO38" i="19"/>
  <c r="AO30" i="19"/>
  <c r="AO26" i="19"/>
  <c r="AO18" i="19"/>
  <c r="AZ26" i="19"/>
  <c r="AO25" i="19"/>
  <c r="AO17" i="19"/>
  <c r="AO27" i="19"/>
  <c r="AO24" i="19"/>
  <c r="AO16" i="19"/>
  <c r="Y14" i="24" s="1"/>
  <c r="AZ21" i="19"/>
  <c r="AO22" i="19"/>
  <c r="AO14" i="19"/>
  <c r="BC38" i="19"/>
  <c r="AZ31" i="19"/>
  <c r="AZ23" i="19"/>
  <c r="AZ41" i="19"/>
  <c r="AZ33" i="19"/>
  <c r="AU15" i="19"/>
  <c r="AU19" i="19"/>
  <c r="AZ43" i="19"/>
  <c r="AZ17" i="19"/>
  <c r="AZ51" i="19"/>
  <c r="AV51" i="19"/>
  <c r="AV50" i="19"/>
  <c r="AV42" i="19"/>
  <c r="AV34" i="19"/>
  <c r="AV26" i="19"/>
  <c r="AZ54" i="19"/>
  <c r="AZ46" i="19"/>
  <c r="AZ38" i="19"/>
  <c r="AZ30" i="19"/>
  <c r="AZ22" i="19"/>
  <c r="AV49" i="19"/>
  <c r="AV41" i="19"/>
  <c r="AV33" i="19"/>
  <c r="AV17" i="19"/>
  <c r="AZ53" i="19"/>
  <c r="AZ45" i="19"/>
  <c r="AZ37" i="19"/>
  <c r="AV43" i="19"/>
  <c r="AV48" i="19"/>
  <c r="AV40" i="19"/>
  <c r="AV32" i="19"/>
  <c r="AV24" i="19"/>
  <c r="AZ52" i="19"/>
  <c r="AZ44" i="19"/>
  <c r="AZ36" i="19"/>
  <c r="AZ28" i="19"/>
  <c r="AZ20" i="19"/>
  <c r="AU16" i="29" l="1"/>
  <c r="AA22" i="24"/>
  <c r="AV35" i="26"/>
  <c r="AY35" i="26" s="1"/>
  <c r="I35" i="33"/>
  <c r="AV11" i="26"/>
  <c r="AZ11" i="26"/>
  <c r="I11" i="33"/>
  <c r="Q29" i="33"/>
  <c r="AV29" i="28"/>
  <c r="AY29" i="28" s="1"/>
  <c r="AR23" i="19"/>
  <c r="BC23" i="19"/>
  <c r="W12" i="33"/>
  <c r="AR52" i="19"/>
  <c r="BB52" i="19"/>
  <c r="BC52" i="19"/>
  <c r="BB51" i="19"/>
  <c r="BC51" i="19"/>
  <c r="BB31" i="26"/>
  <c r="AZ31" i="26"/>
  <c r="I31" i="33"/>
  <c r="AV31" i="26"/>
  <c r="AV37" i="26"/>
  <c r="I37" i="33"/>
  <c r="Z22" i="24"/>
  <c r="AZ37" i="26"/>
  <c r="BC37" i="26"/>
  <c r="AV21" i="29"/>
  <c r="AY21" i="29" s="1"/>
  <c r="AZ21" i="29" s="1"/>
  <c r="U21" i="33"/>
  <c r="AZ29" i="28"/>
  <c r="R29" i="33"/>
  <c r="AV21" i="28"/>
  <c r="Q21" i="33"/>
  <c r="AV31" i="28"/>
  <c r="AZ31" i="28"/>
  <c r="Q31" i="33"/>
  <c r="AZ11" i="29"/>
  <c r="U43" i="33"/>
  <c r="AV39" i="29"/>
  <c r="AY39" i="29" s="1"/>
  <c r="AV12" i="26"/>
  <c r="BB44" i="19"/>
  <c r="BC44" i="19"/>
  <c r="AV17" i="27"/>
  <c r="AY17" i="27" s="1"/>
  <c r="M17" i="33"/>
  <c r="AR14" i="19"/>
  <c r="AU14" i="19" s="1"/>
  <c r="E14" i="33" s="1"/>
  <c r="AZ21" i="28"/>
  <c r="BC21" i="31"/>
  <c r="AZ21" i="31"/>
  <c r="BB21" i="31"/>
  <c r="AV21" i="31"/>
  <c r="AV27" i="31"/>
  <c r="AZ25" i="31"/>
  <c r="AZ27" i="31"/>
  <c r="AV31" i="29"/>
  <c r="BC21" i="29"/>
  <c r="AZ25" i="29"/>
  <c r="Q11" i="33"/>
  <c r="BC31" i="28"/>
  <c r="AV11" i="28"/>
  <c r="AZ11" i="28"/>
  <c r="BB11" i="28"/>
  <c r="BC11" i="28"/>
  <c r="AV37" i="28"/>
  <c r="AZ37" i="28"/>
  <c r="BC37" i="28"/>
  <c r="BB37" i="28"/>
  <c r="AZ35" i="28"/>
  <c r="AV35" i="28"/>
  <c r="BC35" i="28"/>
  <c r="BB35" i="28"/>
  <c r="AV17" i="28"/>
  <c r="AY17" i="28" s="1"/>
  <c r="R17" i="33" s="1"/>
  <c r="BC21" i="28"/>
  <c r="BB21" i="28"/>
  <c r="BB31" i="28"/>
  <c r="BB14" i="28"/>
  <c r="BC14" i="28"/>
  <c r="AV11" i="27"/>
  <c r="AZ11" i="27"/>
  <c r="O11" i="33" s="1"/>
  <c r="BC11" i="27"/>
  <c r="BB11" i="27"/>
  <c r="AV35" i="27"/>
  <c r="BC35" i="27"/>
  <c r="AZ35" i="27"/>
  <c r="BB35" i="27"/>
  <c r="AV21" i="27"/>
  <c r="BC21" i="27"/>
  <c r="BB21" i="27"/>
  <c r="AZ21" i="27"/>
  <c r="AV27" i="27"/>
  <c r="AV12" i="27"/>
  <c r="BB27" i="27"/>
  <c r="BB37" i="27"/>
  <c r="BC37" i="27"/>
  <c r="AZ37" i="27"/>
  <c r="M11" i="33"/>
  <c r="M25" i="33"/>
  <c r="AV25" i="27"/>
  <c r="AZ25" i="27"/>
  <c r="O27" i="33"/>
  <c r="M29" i="33"/>
  <c r="AV29" i="27"/>
  <c r="AY29" i="27" s="1"/>
  <c r="AZ12" i="26"/>
  <c r="I12" i="33"/>
  <c r="I14" i="33"/>
  <c r="AV14" i="26"/>
  <c r="AY14" i="26" s="1"/>
  <c r="I18" i="33"/>
  <c r="AV18" i="26"/>
  <c r="AY18" i="26" s="1"/>
  <c r="I29" i="33"/>
  <c r="AV29" i="26"/>
  <c r="AY29" i="26" s="1"/>
  <c r="AV25" i="30"/>
  <c r="AZ25" i="30"/>
  <c r="BB14" i="30"/>
  <c r="BC14" i="30"/>
  <c r="AG25" i="33"/>
  <c r="AG18" i="33"/>
  <c r="AG21" i="33"/>
  <c r="AH35" i="33"/>
  <c r="Z28" i="24"/>
  <c r="AZ27" i="28"/>
  <c r="AV27" i="28"/>
  <c r="Q27" i="33"/>
  <c r="AV14" i="30"/>
  <c r="AY14" i="30" s="1"/>
  <c r="Y14" i="33"/>
  <c r="AV27" i="26"/>
  <c r="AY27" i="26" s="1"/>
  <c r="I27" i="33"/>
  <c r="Y35" i="33"/>
  <c r="BB35" i="30"/>
  <c r="AZ35" i="30"/>
  <c r="BC17" i="29"/>
  <c r="U17" i="33"/>
  <c r="BB17" i="29"/>
  <c r="AV17" i="29"/>
  <c r="U13" i="33"/>
  <c r="BB13" i="29"/>
  <c r="AV13" i="29"/>
  <c r="U11" i="33"/>
  <c r="BB11" i="29"/>
  <c r="AV11" i="29"/>
  <c r="BC31" i="29"/>
  <c r="U31" i="33"/>
  <c r="AZ31" i="29"/>
  <c r="AV12" i="31"/>
  <c r="AZ12" i="31"/>
  <c r="AC12" i="33"/>
  <c r="AV18" i="27"/>
  <c r="AY18" i="27" s="1"/>
  <c r="M18" i="33"/>
  <c r="AZ12" i="28"/>
  <c r="AV12" i="28"/>
  <c r="Q12" i="33"/>
  <c r="AV14" i="28"/>
  <c r="AY14" i="28" s="1"/>
  <c r="Q14" i="33"/>
  <c r="AV29" i="29"/>
  <c r="AY29" i="29" s="1"/>
  <c r="U29" i="33"/>
  <c r="AV27" i="30"/>
  <c r="AZ27" i="30"/>
  <c r="Y27" i="33"/>
  <c r="AG14" i="33"/>
  <c r="AG29" i="33"/>
  <c r="AV14" i="27"/>
  <c r="AY14" i="27" s="1"/>
  <c r="M14" i="33"/>
  <c r="AV18" i="29"/>
  <c r="AY18" i="29" s="1"/>
  <c r="U18" i="33"/>
  <c r="AV18" i="30"/>
  <c r="AY18" i="30" s="1"/>
  <c r="Y18" i="33"/>
  <c r="AV18" i="31"/>
  <c r="AY18" i="31" s="1"/>
  <c r="AC18" i="33"/>
  <c r="Z16" i="24"/>
  <c r="AU16" i="26"/>
  <c r="AC16" i="24" s="1"/>
  <c r="AV18" i="28"/>
  <c r="AY18" i="28" s="1"/>
  <c r="Q18" i="33"/>
  <c r="AC22" i="24"/>
  <c r="U14" i="33"/>
  <c r="AV14" i="29"/>
  <c r="AY14" i="29" s="1"/>
  <c r="AG43" i="33"/>
  <c r="AG27" i="33"/>
  <c r="AC27" i="33"/>
  <c r="BC27" i="31"/>
  <c r="AC25" i="33"/>
  <c r="AV25" i="31"/>
  <c r="AV29" i="31"/>
  <c r="AY29" i="31" s="1"/>
  <c r="AC29" i="33"/>
  <c r="AC14" i="33"/>
  <c r="AV14" i="31"/>
  <c r="AY14" i="31" s="1"/>
  <c r="AD14" i="33" s="1"/>
  <c r="Y25" i="33"/>
  <c r="BB25" i="30"/>
  <c r="AV29" i="30"/>
  <c r="AY29" i="30" s="1"/>
  <c r="Y29" i="33"/>
  <c r="AV12" i="30"/>
  <c r="AZ12" i="30"/>
  <c r="Y12" i="33"/>
  <c r="U25" i="33"/>
  <c r="AV25" i="29"/>
  <c r="AV27" i="29"/>
  <c r="AZ27" i="29"/>
  <c r="BB27" i="29"/>
  <c r="BC27" i="29"/>
  <c r="U27" i="33"/>
  <c r="Q25" i="33"/>
  <c r="AZ25" i="28"/>
  <c r="M37" i="33"/>
  <c r="AV37" i="27"/>
  <c r="M27" i="33"/>
  <c r="BC27" i="27"/>
  <c r="M12" i="33"/>
  <c r="AZ12" i="27"/>
  <c r="I25" i="33"/>
  <c r="AV25" i="26"/>
  <c r="BB53" i="19"/>
  <c r="AR50" i="19"/>
  <c r="BC50" i="19"/>
  <c r="BB50" i="19"/>
  <c r="BB55" i="19"/>
  <c r="BC49" i="19"/>
  <c r="AR54" i="19"/>
  <c r="BB54" i="19"/>
  <c r="BC54" i="19"/>
  <c r="BC48" i="19"/>
  <c r="BB48" i="19"/>
  <c r="AR48" i="19"/>
  <c r="BC35" i="30"/>
  <c r="AV35" i="30"/>
  <c r="BB21" i="26"/>
  <c r="BC43" i="19"/>
  <c r="BB42" i="19"/>
  <c r="BC42" i="19"/>
  <c r="AR42" i="19"/>
  <c r="BB47" i="19"/>
  <c r="AR20" i="19"/>
  <c r="BC20" i="19"/>
  <c r="BB40" i="19"/>
  <c r="AR43" i="19"/>
  <c r="W17" i="33"/>
  <c r="W13" i="33"/>
  <c r="AG16" i="24"/>
  <c r="J16" i="33"/>
  <c r="K25" i="33"/>
  <c r="BB18" i="26"/>
  <c r="AH18" i="33"/>
  <c r="AG28" i="24"/>
  <c r="AH16" i="33"/>
  <c r="AI12" i="33"/>
  <c r="BC22" i="19"/>
  <c r="D22" i="33"/>
  <c r="G31" i="33"/>
  <c r="AR16" i="19"/>
  <c r="AA14" i="24" s="1"/>
  <c r="D16" i="33"/>
  <c r="BB41" i="19"/>
  <c r="D45" i="33"/>
  <c r="BB13" i="19"/>
  <c r="AR21" i="19"/>
  <c r="D21" i="33"/>
  <c r="G17" i="33"/>
  <c r="AR17" i="19"/>
  <c r="D17" i="33"/>
  <c r="AR30" i="19"/>
  <c r="D30" i="33"/>
  <c r="BB37" i="19"/>
  <c r="D37" i="33"/>
  <c r="G32" i="33"/>
  <c r="AR12" i="19"/>
  <c r="AU12" i="19" s="1"/>
  <c r="D12" i="33"/>
  <c r="BC28" i="19"/>
  <c r="D28" i="33"/>
  <c r="G37" i="33"/>
  <c r="BC40" i="19"/>
  <c r="D44" i="33"/>
  <c r="D47" i="33"/>
  <c r="BB38" i="19"/>
  <c r="D38" i="33"/>
  <c r="AR29" i="19"/>
  <c r="AU29" i="19" s="1"/>
  <c r="D29" i="33"/>
  <c r="BC36" i="19"/>
  <c r="D36" i="33"/>
  <c r="G44" i="33"/>
  <c r="AR49" i="19"/>
  <c r="G20" i="33"/>
  <c r="G36" i="33"/>
  <c r="G46" i="33"/>
  <c r="D27" i="33"/>
  <c r="AR35" i="19"/>
  <c r="AU35" i="19" s="1"/>
  <c r="D35" i="33"/>
  <c r="G47" i="33"/>
  <c r="BB23" i="19"/>
  <c r="D25" i="33"/>
  <c r="BC47" i="19"/>
  <c r="E19" i="33"/>
  <c r="G33" i="33"/>
  <c r="D14" i="33"/>
  <c r="G26" i="33"/>
  <c r="AR47" i="19"/>
  <c r="AR19" i="19"/>
  <c r="D19" i="33"/>
  <c r="G34" i="33"/>
  <c r="BC31" i="19"/>
  <c r="D31" i="33"/>
  <c r="AR18" i="19"/>
  <c r="AU18" i="19" s="1"/>
  <c r="D18" i="33"/>
  <c r="AR39" i="19"/>
  <c r="AU39" i="19" s="1"/>
  <c r="D43" i="33"/>
  <c r="AR13" i="19"/>
  <c r="AU13" i="19" s="1"/>
  <c r="D13" i="33"/>
  <c r="G28" i="33"/>
  <c r="G22" i="33"/>
  <c r="AR51" i="19"/>
  <c r="G23" i="33"/>
  <c r="BB31" i="19"/>
  <c r="G21" i="33"/>
  <c r="BB26" i="19"/>
  <c r="D26" i="33"/>
  <c r="AR33" i="19"/>
  <c r="D33" i="33"/>
  <c r="BB20" i="19"/>
  <c r="D20" i="33"/>
  <c r="AR55" i="19"/>
  <c r="BC53" i="19"/>
  <c r="E15" i="33"/>
  <c r="BC32" i="19"/>
  <c r="D32" i="33"/>
  <c r="BC46" i="19"/>
  <c r="G45" i="33"/>
  <c r="G30" i="33"/>
  <c r="AR31" i="19"/>
  <c r="BC15" i="19"/>
  <c r="D15" i="33"/>
  <c r="G48" i="33"/>
  <c r="G49" i="33"/>
  <c r="G38" i="33"/>
  <c r="BB32" i="19"/>
  <c r="BC24" i="19"/>
  <c r="D24" i="33"/>
  <c r="BC34" i="19"/>
  <c r="D34" i="33"/>
  <c r="D11" i="33"/>
  <c r="G24" i="33"/>
  <c r="D23" i="33"/>
  <c r="D46" i="33"/>
  <c r="BC55" i="19"/>
  <c r="AR53" i="19"/>
  <c r="AR44" i="19"/>
  <c r="D48" i="33"/>
  <c r="AR46" i="19"/>
  <c r="AZ21" i="26"/>
  <c r="AV21" i="26"/>
  <c r="BB34" i="19"/>
  <c r="AV35" i="29"/>
  <c r="AY35" i="29" s="1"/>
  <c r="V35" i="33" s="1"/>
  <c r="AR22" i="19"/>
  <c r="BC21" i="26"/>
  <c r="AR24" i="19"/>
  <c r="AV17" i="26"/>
  <c r="AY17" i="26" s="1"/>
  <c r="J17" i="33" s="1"/>
  <c r="BB21" i="19"/>
  <c r="BB17" i="19"/>
  <c r="BC21" i="19"/>
  <c r="BC41" i="19"/>
  <c r="BB33" i="19"/>
  <c r="BB22" i="19"/>
  <c r="X14" i="24"/>
  <c r="BB28" i="19"/>
  <c r="AR38" i="19"/>
  <c r="BC37" i="19"/>
  <c r="BB24" i="19"/>
  <c r="AR26" i="19"/>
  <c r="AV15" i="19"/>
  <c r="BC26" i="19"/>
  <c r="AR32" i="19"/>
  <c r="AR11" i="19"/>
  <c r="AU11" i="19" s="1"/>
  <c r="AR36" i="19"/>
  <c r="AJ28" i="24"/>
  <c r="AK28" i="24"/>
  <c r="AU16" i="31"/>
  <c r="Z26" i="24"/>
  <c r="AU16" i="30"/>
  <c r="Z24" i="24"/>
  <c r="AU16" i="28"/>
  <c r="Z20" i="24"/>
  <c r="AU16" i="27"/>
  <c r="Z18" i="24"/>
  <c r="BB16" i="26"/>
  <c r="AJ16" i="24" s="1"/>
  <c r="BC16" i="26"/>
  <c r="AK16" i="24" s="1"/>
  <c r="BB14" i="27"/>
  <c r="BC18" i="26"/>
  <c r="AR41" i="19"/>
  <c r="BC33" i="19"/>
  <c r="BC30" i="19"/>
  <c r="BB30" i="19"/>
  <c r="AR37" i="19"/>
  <c r="AR27" i="19"/>
  <c r="AU27" i="19" s="1"/>
  <c r="AV27" i="19" s="1"/>
  <c r="AR25" i="19"/>
  <c r="AU25" i="19" s="1"/>
  <c r="BB15" i="19"/>
  <c r="BC17" i="19"/>
  <c r="AV19" i="19"/>
  <c r="AY19" i="19" s="1"/>
  <c r="U16" i="33" l="1"/>
  <c r="AV16" i="29"/>
  <c r="AE22" i="24" s="1"/>
  <c r="J35" i="33"/>
  <c r="AZ35" i="26"/>
  <c r="K11" i="33"/>
  <c r="K37" i="33"/>
  <c r="K31" i="33"/>
  <c r="N17" i="33"/>
  <c r="AZ17" i="27"/>
  <c r="S29" i="33"/>
  <c r="S31" i="33"/>
  <c r="AE21" i="33"/>
  <c r="V21" i="33"/>
  <c r="BB21" i="29"/>
  <c r="W11" i="33"/>
  <c r="V43" i="33"/>
  <c r="BB39" i="29"/>
  <c r="BC39" i="29"/>
  <c r="AZ39" i="29"/>
  <c r="W21" i="33"/>
  <c r="AD22" i="24"/>
  <c r="AY16" i="29"/>
  <c r="S11" i="33"/>
  <c r="S37" i="33"/>
  <c r="O35" i="33"/>
  <c r="AV14" i="19"/>
  <c r="AY14" i="19" s="1"/>
  <c r="AV12" i="19"/>
  <c r="AY12" i="19" s="1"/>
  <c r="AV18" i="19"/>
  <c r="AY18" i="19" s="1"/>
  <c r="AZ39" i="19"/>
  <c r="S21" i="33"/>
  <c r="S35" i="33"/>
  <c r="AE25" i="33"/>
  <c r="AE27" i="33"/>
  <c r="AZ14" i="31"/>
  <c r="W25" i="33"/>
  <c r="BC16" i="29"/>
  <c r="BB16" i="29"/>
  <c r="AJ22" i="24" s="1"/>
  <c r="BB17" i="28"/>
  <c r="AZ17" i="28"/>
  <c r="BC17" i="28"/>
  <c r="O37" i="33"/>
  <c r="O25" i="33"/>
  <c r="N29" i="33"/>
  <c r="AZ29" i="27"/>
  <c r="O21" i="33"/>
  <c r="BC17" i="27"/>
  <c r="BB17" i="27"/>
  <c r="J14" i="33"/>
  <c r="AZ14" i="26"/>
  <c r="AZ18" i="26"/>
  <c r="J18" i="33"/>
  <c r="J29" i="33"/>
  <c r="AZ29" i="26"/>
  <c r="BC35" i="26"/>
  <c r="K12" i="33"/>
  <c r="BB35" i="26"/>
  <c r="AZ16" i="26"/>
  <c r="AI16" i="24" s="1"/>
  <c r="AZ27" i="19"/>
  <c r="AA25" i="33"/>
  <c r="AD28" i="24"/>
  <c r="AI27" i="33"/>
  <c r="AI21" i="33"/>
  <c r="AI25" i="33"/>
  <c r="S27" i="33"/>
  <c r="Z14" i="33"/>
  <c r="AZ14" i="30"/>
  <c r="J27" i="33"/>
  <c r="AA35" i="33"/>
  <c r="W31" i="33"/>
  <c r="AE12" i="33"/>
  <c r="AZ18" i="27"/>
  <c r="N18" i="33"/>
  <c r="S12" i="33"/>
  <c r="AZ14" i="28"/>
  <c r="R14" i="33"/>
  <c r="V29" i="33"/>
  <c r="AZ29" i="29"/>
  <c r="AA27" i="33"/>
  <c r="AH14" i="33"/>
  <c r="AH29" i="33"/>
  <c r="AZ14" i="27"/>
  <c r="N14" i="33"/>
  <c r="V18" i="33"/>
  <c r="AZ18" i="29"/>
  <c r="Z18" i="33"/>
  <c r="AZ18" i="30"/>
  <c r="AZ18" i="31"/>
  <c r="AD18" i="33"/>
  <c r="AV16" i="26"/>
  <c r="I16" i="33"/>
  <c r="R18" i="33"/>
  <c r="AZ18" i="28"/>
  <c r="V14" i="33"/>
  <c r="AZ14" i="29"/>
  <c r="AI43" i="33"/>
  <c r="AZ29" i="31"/>
  <c r="AD29" i="33"/>
  <c r="Z29" i="33"/>
  <c r="AZ29" i="30"/>
  <c r="AA12" i="33"/>
  <c r="W27" i="33"/>
  <c r="S25" i="33"/>
  <c r="O12" i="33"/>
  <c r="AZ35" i="29"/>
  <c r="BB35" i="29" s="1"/>
  <c r="BB39" i="19"/>
  <c r="AV35" i="19"/>
  <c r="AY35" i="19" s="1"/>
  <c r="AZ27" i="26"/>
  <c r="BB27" i="26" s="1"/>
  <c r="AU16" i="19"/>
  <c r="Z14" i="24"/>
  <c r="K21" i="33"/>
  <c r="AC16" i="33"/>
  <c r="Y16" i="33"/>
  <c r="Q16" i="33"/>
  <c r="M16" i="33"/>
  <c r="AI18" i="33"/>
  <c r="AH28" i="24"/>
  <c r="AI16" i="33"/>
  <c r="AJ32" i="33"/>
  <c r="AZ13" i="19"/>
  <c r="E13" i="33"/>
  <c r="AV13" i="19"/>
  <c r="AJ24" i="33"/>
  <c r="AV29" i="19"/>
  <c r="AY29" i="19" s="1"/>
  <c r="E29" i="33"/>
  <c r="BB25" i="19"/>
  <c r="E25" i="33"/>
  <c r="AJ38" i="33"/>
  <c r="AJ28" i="33"/>
  <c r="AJ33" i="33"/>
  <c r="AJ36" i="33"/>
  <c r="AJ20" i="33"/>
  <c r="BC27" i="19"/>
  <c r="E27" i="33"/>
  <c r="BC39" i="19"/>
  <c r="AV39" i="19"/>
  <c r="E43" i="33"/>
  <c r="E35" i="33"/>
  <c r="AJ22" i="33"/>
  <c r="AV11" i="19"/>
  <c r="AY11" i="19" s="1"/>
  <c r="E11" i="33"/>
  <c r="AJ34" i="33"/>
  <c r="AZ19" i="19"/>
  <c r="F19" i="33"/>
  <c r="AJ23" i="33"/>
  <c r="AJ26" i="33"/>
  <c r="E18" i="33"/>
  <c r="E12" i="33"/>
  <c r="AJ30" i="33"/>
  <c r="BB27" i="19"/>
  <c r="AZ17" i="26"/>
  <c r="BC35" i="29"/>
  <c r="BB12" i="19"/>
  <c r="BC12" i="19"/>
  <c r="AY15" i="19"/>
  <c r="AV25" i="19"/>
  <c r="AZ25" i="19"/>
  <c r="BC25" i="19"/>
  <c r="AC26" i="24"/>
  <c r="AV16" i="31"/>
  <c r="AE26" i="24" s="1"/>
  <c r="AC24" i="24"/>
  <c r="AV16" i="30"/>
  <c r="AE24" i="24" s="1"/>
  <c r="AC20" i="24"/>
  <c r="AV16" i="28"/>
  <c r="AE20" i="24" s="1"/>
  <c r="AC18" i="24"/>
  <c r="AV16" i="27"/>
  <c r="AE18" i="24" s="1"/>
  <c r="BB19" i="19"/>
  <c r="BC19" i="19"/>
  <c r="AK22" i="24" l="1"/>
  <c r="K35" i="33"/>
  <c r="O17" i="33"/>
  <c r="AD16" i="24"/>
  <c r="AE16" i="24"/>
  <c r="AJ31" i="33"/>
  <c r="W43" i="33"/>
  <c r="AZ16" i="29"/>
  <c r="AI22" i="24" s="1"/>
  <c r="V16" i="33"/>
  <c r="AG22" i="24"/>
  <c r="G43" i="33"/>
  <c r="AZ14" i="19"/>
  <c r="F14" i="33"/>
  <c r="F18" i="33"/>
  <c r="AZ18" i="19"/>
  <c r="AZ12" i="19"/>
  <c r="F12" i="33"/>
  <c r="AE14" i="33"/>
  <c r="S17" i="33"/>
  <c r="O29" i="33"/>
  <c r="AJ37" i="33"/>
  <c r="K14" i="33"/>
  <c r="K18" i="33"/>
  <c r="K29" i="33"/>
  <c r="K16" i="33"/>
  <c r="AH16" i="24"/>
  <c r="BC17" i="26"/>
  <c r="E16" i="33"/>
  <c r="G27" i="33"/>
  <c r="AZ35" i="19"/>
  <c r="F35" i="33"/>
  <c r="AC14" i="24"/>
  <c r="AV16" i="19"/>
  <c r="AE14" i="24" s="1"/>
  <c r="AJ21" i="33"/>
  <c r="AI35" i="33"/>
  <c r="AA14" i="33"/>
  <c r="O18" i="33"/>
  <c r="BC18" i="27"/>
  <c r="S14" i="33"/>
  <c r="W29" i="33"/>
  <c r="AI14" i="33"/>
  <c r="AI29" i="33"/>
  <c r="O14" i="33"/>
  <c r="BC14" i="27"/>
  <c r="W18" i="33"/>
  <c r="AA18" i="33"/>
  <c r="AE18" i="33"/>
  <c r="S18" i="33"/>
  <c r="W14" i="33"/>
  <c r="AE29" i="33"/>
  <c r="AA29" i="33"/>
  <c r="W35" i="33"/>
  <c r="BC27" i="26"/>
  <c r="K27" i="33"/>
  <c r="BB17" i="26"/>
  <c r="K17" i="33"/>
  <c r="G13" i="33"/>
  <c r="F15" i="33"/>
  <c r="G25" i="33"/>
  <c r="G19" i="33"/>
  <c r="AJ19" i="33" s="1"/>
  <c r="BC18" i="19"/>
  <c r="AZ11" i="19"/>
  <c r="F11" i="33"/>
  <c r="F29" i="33"/>
  <c r="AZ29" i="19"/>
  <c r="BB14" i="19"/>
  <c r="AZ15" i="19"/>
  <c r="BB18" i="19"/>
  <c r="AY16" i="31"/>
  <c r="AD26" i="24"/>
  <c r="AY16" i="30"/>
  <c r="AD24" i="24"/>
  <c r="AY16" i="28"/>
  <c r="AD20" i="24"/>
  <c r="AY16" i="27"/>
  <c r="AD18" i="24"/>
  <c r="AH22" i="24" l="1"/>
  <c r="W16" i="33"/>
  <c r="BC14" i="19"/>
  <c r="G14" i="33"/>
  <c r="G18" i="33"/>
  <c r="AJ18" i="33" s="1"/>
  <c r="G12" i="33"/>
  <c r="AJ44" i="33" s="1"/>
  <c r="AD14" i="24"/>
  <c r="AY16" i="19"/>
  <c r="BB35" i="19"/>
  <c r="BC35" i="19"/>
  <c r="AJ27" i="33"/>
  <c r="G35" i="33"/>
  <c r="AJ49" i="33"/>
  <c r="AJ17" i="33"/>
  <c r="AD16" i="33"/>
  <c r="Z16" i="33"/>
  <c r="R16" i="33"/>
  <c r="N16" i="33"/>
  <c r="AJ25" i="33"/>
  <c r="BC11" i="19"/>
  <c r="G11" i="33"/>
  <c r="AJ43" i="33" s="1"/>
  <c r="G15" i="33"/>
  <c r="AJ47" i="33" s="1"/>
  <c r="AJ45" i="33"/>
  <c r="AJ13" i="33"/>
  <c r="BB29" i="19"/>
  <c r="G29" i="33"/>
  <c r="BC29" i="19"/>
  <c r="AG26" i="24"/>
  <c r="BC16" i="31"/>
  <c r="BB16" i="31"/>
  <c r="AJ26" i="24" s="1"/>
  <c r="AZ16" i="31"/>
  <c r="AI26" i="24" s="1"/>
  <c r="AG24" i="24"/>
  <c r="BB16" i="30"/>
  <c r="AJ24" i="24" s="1"/>
  <c r="BC16" i="30"/>
  <c r="AZ16" i="30"/>
  <c r="AI24" i="24" s="1"/>
  <c r="AZ16" i="28"/>
  <c r="AI20" i="24" s="1"/>
  <c r="AG20" i="24"/>
  <c r="BB16" i="28"/>
  <c r="AJ20" i="24" s="1"/>
  <c r="BC16" i="28"/>
  <c r="AK20" i="24" s="1"/>
  <c r="AG18" i="24"/>
  <c r="BB16" i="27"/>
  <c r="AJ18" i="24" s="1"/>
  <c r="BC16" i="27"/>
  <c r="AZ16" i="27"/>
  <c r="AI18" i="24" s="1"/>
  <c r="AK26" i="24" l="1"/>
  <c r="AK24" i="24"/>
  <c r="AK18" i="24"/>
  <c r="AJ46" i="33"/>
  <c r="AJ14" i="33"/>
  <c r="AJ12" i="33"/>
  <c r="AZ16" i="19"/>
  <c r="AI14" i="24" s="1"/>
  <c r="AG14" i="24"/>
  <c r="BB16" i="19"/>
  <c r="F16" i="33"/>
  <c r="BC16" i="19"/>
  <c r="AJ35" i="33"/>
  <c r="AH26" i="24"/>
  <c r="AE16" i="33"/>
  <c r="AH24" i="24"/>
  <c r="AA16" i="33"/>
  <c r="AH20" i="24"/>
  <c r="S16" i="33"/>
  <c r="AH18" i="24"/>
  <c r="O16" i="33"/>
  <c r="AJ15" i="33"/>
  <c r="AJ29" i="33"/>
  <c r="BB11" i="19"/>
  <c r="AK14" i="24" l="1"/>
  <c r="AJ14" i="24"/>
  <c r="AH14" i="24"/>
  <c r="G16" i="33"/>
  <c r="AJ48" i="33" l="1"/>
  <c r="AJ16" i="33"/>
</calcChain>
</file>

<file path=xl/sharedStrings.xml><?xml version="1.0" encoding="utf-8"?>
<sst xmlns="http://schemas.openxmlformats.org/spreadsheetml/2006/main" count="1991" uniqueCount="281">
  <si>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</si>
  <si>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</si>
  <si>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</si>
  <si>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</si>
  <si>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</si>
  <si>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</si>
  <si>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</si>
  <si>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</si>
  <si>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</si>
  <si>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</si>
  <si>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</si>
  <si>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</si>
  <si>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</si>
  <si>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</si>
  <si>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</si>
  <si>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</si>
  <si>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</si>
  <si>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</si>
  <si>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</si>
  <si>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</si>
  <si>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</si>
  <si>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</si>
  <si>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</si>
  <si>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</si>
  <si>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</si>
  <si>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</si>
  <si>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</si>
  <si>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</si>
  <si>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</si>
  <si>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</si>
  <si>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</si>
  <si>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</si>
  <si>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</si>
  <si>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</si>
  <si>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</si>
  <si>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</si>
  <si>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</si>
  <si>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</si>
  <si>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</si>
  <si>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</si>
  <si>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</si>
  <si>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</si>
  <si>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</si>
  <si>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</si>
  <si>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</si>
  <si>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</si>
  <si>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</si>
  <si>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</si>
  <si>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</si>
  <si>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</si>
  <si>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</si>
  <si>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</si>
  <si>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</si>
  <si>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</si>
  <si>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</si>
  <si>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</si>
  <si>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</si>
  <si>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</si>
  <si>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</si>
  <si>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</si>
  <si>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</si>
  <si>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</si>
  <si>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</si>
  <si>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</si>
  <si>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</si>
  <si>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</si>
  <si>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</si>
  <si>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</si>
  <si>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</si>
  <si>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</si>
  <si>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</si>
  <si>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</si>
  <si>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</si>
  <si>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</si>
  <si>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</si>
  <si>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</si>
  <si>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</si>
  <si>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</si>
  <si>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</si>
  <si>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</si>
  <si>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</si>
  <si>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</si>
  <si>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</si>
  <si>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</si>
  <si>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</si>
  <si>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</si>
  <si>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</si>
  <si>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</si>
  <si>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</si>
  <si>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</si>
  <si>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Acta Final de Calificación  2024-2025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</si>
  <si>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</si>
  <si>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</si>
  <si>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</si>
  <si>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</si>
  <si>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</si>
  <si>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</si>
  <si>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</si>
  <si>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</si>
  <si>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</si>
  <si>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</si>
  <si>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</si>
  <si>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</si>
  <si>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</si>
  <si>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</si>
  <si>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</si>
  <si>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</si>
  <si>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</si>
  <si>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</si>
  <si>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</si>
  <si>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</si>
  <si>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</si>
  <si>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</si>
  <si>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</si>
  <si>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</si>
  <si>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</si>
  <si>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</si>
  <si>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</si>
  <si>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</si>
  <si>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</si>
  <si>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</si>
  <si>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</si>
  <si>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</si>
  <si>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</si>
  <si>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</si>
  <si>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</si>
  <si>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</si>
  <si>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</si>
  <si>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</si>
  <si>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</si>
  <si>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</si>
  <si>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</si>
  <si>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</si>
  <si>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</si>
  <si>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</si>
  <si>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</si>
  <si>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</si>
  <si>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</si>
  <si>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</si>
  <si>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</si>
  <si>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</si>
  <si>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</si>
  <si>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</si>
  <si>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</si>
  <si>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</si>
  <si>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CALCULO DE NOTAS</t>
  </si>
  <si>
    <t>MIGUEL ANGEL</t>
  </si>
  <si>
    <t>ANTHONY</t>
  </si>
  <si>
    <t xml:space="preserve">CHARLES </t>
  </si>
  <si>
    <t>LUIS  ANGEL</t>
  </si>
  <si>
    <t>DARIEL</t>
  </si>
  <si>
    <t>ALBERT RAMON</t>
  </si>
  <si>
    <t>NAYCOL</t>
  </si>
  <si>
    <t>YORDANY</t>
  </si>
  <si>
    <t>YEFRI</t>
  </si>
  <si>
    <t>ROLANDO</t>
  </si>
  <si>
    <t>ELIAN ERNESTO</t>
  </si>
  <si>
    <t>JENIA</t>
  </si>
  <si>
    <t>FERMIN YUNIOR</t>
  </si>
  <si>
    <t>STIVEN</t>
  </si>
  <si>
    <t>JORGE LUIS</t>
  </si>
  <si>
    <t>JEISY MARIA</t>
  </si>
  <si>
    <t>MARTINA ESMERALDA</t>
  </si>
  <si>
    <t>ANDY JAVIER</t>
  </si>
  <si>
    <t>KEMY MARVENS</t>
  </si>
  <si>
    <t>ANGEL LUIS</t>
  </si>
  <si>
    <t>VICTOR MANUEL</t>
  </si>
  <si>
    <t>VALERIO ALEXANDER</t>
  </si>
  <si>
    <t>VALERY</t>
  </si>
  <si>
    <t>MITCHELINA</t>
  </si>
  <si>
    <t>RAY ROBERT</t>
  </si>
  <si>
    <t>JEFFERSON</t>
  </si>
  <si>
    <t>WENDEL</t>
  </si>
  <si>
    <t>LUIS MARIO</t>
  </si>
  <si>
    <t>SAMUEL ANTONIO</t>
  </si>
  <si>
    <t>ANGELA</t>
  </si>
  <si>
    <t>OLIVER</t>
  </si>
  <si>
    <t>ROSMARIEL</t>
  </si>
  <si>
    <t>WILIFER</t>
  </si>
  <si>
    <t>ARIEL ALTURO</t>
  </si>
  <si>
    <t>JOSE ALBERTO</t>
  </si>
  <si>
    <t>WANEL</t>
  </si>
  <si>
    <t>YOHALVIN JAVIER</t>
  </si>
  <si>
    <t>DARLING RAFAEL</t>
  </si>
  <si>
    <t>ANDRUW ESMELIN</t>
  </si>
  <si>
    <t>CEDENER</t>
  </si>
  <si>
    <t>FREDERICK ENRIQUE</t>
  </si>
  <si>
    <t>ANGEL FABRIEL</t>
  </si>
  <si>
    <t>GABRIEL EDWARDO</t>
  </si>
  <si>
    <t>EDWARD</t>
  </si>
  <si>
    <t>DILAN</t>
  </si>
  <si>
    <t xml:space="preserve">APREDIEU </t>
  </si>
  <si>
    <t>ARCANGEL VASQUEZ</t>
  </si>
  <si>
    <t>BELTRAN PENA</t>
  </si>
  <si>
    <t>BELTRES QUEZADA</t>
  </si>
  <si>
    <t xml:space="preserve">BRAND </t>
  </si>
  <si>
    <t>CABRERA ENCARNACION</t>
  </si>
  <si>
    <t>CANDELARIO PRENSA</t>
  </si>
  <si>
    <t>CESPEDES CAMINERO</t>
  </si>
  <si>
    <t xml:space="preserve">CUSTODIO </t>
  </si>
  <si>
    <t>D´OLEO TORRES</t>
  </si>
  <si>
    <t xml:space="preserve">DE JESUS  DE LA CRUZ </t>
  </si>
  <si>
    <t>DE LOS SANTOS REYES</t>
  </si>
  <si>
    <t>DE OLEO BOCIO</t>
  </si>
  <si>
    <t>DIAZ MENA</t>
  </si>
  <si>
    <t xml:space="preserve">DUTERVIL </t>
  </si>
  <si>
    <t>ENCARNACION RUIZ</t>
  </si>
  <si>
    <t>FERRAND SANTO</t>
  </si>
  <si>
    <t>GARCIA FIGUEROA</t>
  </si>
  <si>
    <t>GARCIA SEPULVEDA</t>
  </si>
  <si>
    <t>GASPAR MICHELLE</t>
  </si>
  <si>
    <t>HERNANDEZ CEBALLOS</t>
  </si>
  <si>
    <t>JEAN PEREZ</t>
  </si>
  <si>
    <t xml:space="preserve">JEAN </t>
  </si>
  <si>
    <t>LAURENCIO DEL ROSARIO</t>
  </si>
  <si>
    <t>LIRIANO AMADOR</t>
  </si>
  <si>
    <t xml:space="preserve">MARTINEZ </t>
  </si>
  <si>
    <t>MARTINEZ SORIANO</t>
  </si>
  <si>
    <t xml:space="preserve">MENDOZA </t>
  </si>
  <si>
    <t>MERCEDES ROMERO</t>
  </si>
  <si>
    <t>MOQUETE PAULA</t>
  </si>
  <si>
    <t>MORENO SANTANA</t>
  </si>
  <si>
    <t>MORILLO VICENTE</t>
  </si>
  <si>
    <t>MOTA DE LA CRUZ</t>
  </si>
  <si>
    <t>NOESI BRAND</t>
  </si>
  <si>
    <t>NUÑEZ SIERRA</t>
  </si>
  <si>
    <t>OLMOS EVANGELITA</t>
  </si>
  <si>
    <t xml:space="preserve">ORIUS </t>
  </si>
  <si>
    <t>PEREYRA BRAND</t>
  </si>
  <si>
    <t>RAMIREZ ALMONTE</t>
  </si>
  <si>
    <t>REYES MONTERO</t>
  </si>
  <si>
    <t>ROBLES RAFAEL</t>
  </si>
  <si>
    <t>SANCHEZ CHALAS</t>
  </si>
  <si>
    <t xml:space="preserve">SANTIAGO </t>
  </si>
  <si>
    <t>B</t>
  </si>
  <si>
    <t>ID</t>
  </si>
  <si>
    <t>1A-B-01</t>
  </si>
  <si>
    <t>1A-B-02</t>
  </si>
  <si>
    <t>1A-B-03</t>
  </si>
  <si>
    <t>1A-B-04</t>
  </si>
  <si>
    <t>1A-B-05</t>
  </si>
  <si>
    <t>1A-B-06</t>
  </si>
  <si>
    <t>1A-B-07</t>
  </si>
  <si>
    <t>1A-B-08</t>
  </si>
  <si>
    <t>1A-B-09</t>
  </si>
  <si>
    <t>1A-B-10</t>
  </si>
  <si>
    <t>1A-B-11</t>
  </si>
  <si>
    <t>1A-B-12</t>
  </si>
  <si>
    <t>1A-B-13</t>
  </si>
  <si>
    <t>1A-B-14</t>
  </si>
  <si>
    <t>1A-B-15</t>
  </si>
  <si>
    <t>1A-B-16</t>
  </si>
  <si>
    <t>1A-B-17</t>
  </si>
  <si>
    <t>1A-B-18</t>
  </si>
  <si>
    <t>1A-B-19</t>
  </si>
  <si>
    <t>1A-B-20</t>
  </si>
  <si>
    <t>1A-B-21</t>
  </si>
  <si>
    <t>1A-B-22</t>
  </si>
  <si>
    <t>1A-B-23</t>
  </si>
  <si>
    <t>1A-B-24</t>
  </si>
  <si>
    <t>1A-B-25</t>
  </si>
  <si>
    <t>1A-B-26</t>
  </si>
  <si>
    <t>1A-B-27</t>
  </si>
  <si>
    <t>1A-B-28</t>
  </si>
  <si>
    <t>1A-B-29</t>
  </si>
  <si>
    <t>1A-B-30</t>
  </si>
  <si>
    <t>1A-B-31</t>
  </si>
  <si>
    <t>1A-B-32</t>
  </si>
  <si>
    <t>1A-B-33</t>
  </si>
  <si>
    <t>1A-B-34</t>
  </si>
  <si>
    <t>1A-B-35</t>
  </si>
  <si>
    <t>1A-B-36</t>
  </si>
  <si>
    <t>1A-B-37</t>
  </si>
  <si>
    <t>1A-B-38</t>
  </si>
  <si>
    <t>1A-B-39</t>
  </si>
  <si>
    <t>1A-B-40</t>
  </si>
  <si>
    <t>1A-B-41</t>
  </si>
  <si>
    <t>1A-B-42</t>
  </si>
  <si>
    <t>1A-B-43</t>
  </si>
  <si>
    <t>1A-B-44</t>
  </si>
  <si>
    <t>1A-B-45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</si>
</sst>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9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7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4" fillId="17" borderId="12" xfId="0" applyFont="1" applyFill="1" applyBorder="1" applyAlignment="1" applyProtection="1">
      <alignment vertical="center" wrapText="1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164" fontId="2" fillId="3" borderId="17" xfId="0" applyNumberFormat="1" applyFont="1" applyFill="1" applyBorder="1" applyAlignment="1">
      <alignment horizontal="center"/>
    </xf>
    <xf numFmtId="164" fontId="2" fillId="7" borderId="18" xfId="0" applyNumberFormat="1" applyFont="1" applyFill="1" applyBorder="1" applyAlignment="1">
      <alignment horizontal="center"/>
    </xf>
    <xf numFmtId="164" fontId="2" fillId="15" borderId="18" xfId="0" applyNumberFormat="1" applyFont="1" applyFill="1" applyBorder="1" applyAlignment="1">
      <alignment horizontal="center"/>
    </xf>
    <xf numFmtId="164" fontId="2" fillId="4" borderId="18" xfId="0" applyNumberFormat="1" applyFont="1" applyFill="1" applyBorder="1" applyAlignment="1">
      <alignment horizontal="center"/>
    </xf>
    <xf numFmtId="164" fontId="2" fillId="5" borderId="23" xfId="0" applyNumberFormat="1" applyFont="1" applyFill="1" applyBorder="1" applyAlignment="1">
      <alignment horizontal="center"/>
    </xf>
    <xf numFmtId="164" fontId="2" fillId="0" borderId="48" xfId="0" applyNumberFormat="1" applyFont="1" applyBorder="1" applyAlignment="1" applyProtection="1">
      <alignment horizontal="center"/>
      <protection locked="0"/>
    </xf>
    <xf numFmtId="164" fontId="10" fillId="6" borderId="17" xfId="0" applyNumberFormat="1" applyFont="1" applyFill="1" applyBorder="1" applyAlignment="1">
      <alignment horizontal="center" vertical="center"/>
    </xf>
    <xf numFmtId="164" fontId="10" fillId="6" borderId="18" xfId="0" applyNumberFormat="1" applyFont="1" applyFill="1" applyBorder="1" applyAlignment="1">
      <alignment horizontal="center" vertical="center"/>
    </xf>
    <xf numFmtId="164" fontId="10" fillId="6" borderId="23" xfId="0" applyNumberFormat="1" applyFont="1" applyFill="1" applyBorder="1" applyAlignment="1">
      <alignment horizontal="center" vertical="center"/>
    </xf>
    <xf numFmtId="164" fontId="10" fillId="6" borderId="27" xfId="0" applyNumberFormat="1" applyFont="1" applyFill="1" applyBorder="1" applyAlignment="1">
      <alignment horizontal="center" vertical="center"/>
    </xf>
    <xf numFmtId="1" fontId="2" fillId="6" borderId="17" xfId="0" applyNumberFormat="1" applyFont="1" applyFill="1" applyBorder="1" applyAlignment="1">
      <alignment horizontal="center"/>
    </xf>
    <xf numFmtId="165" fontId="2" fillId="6" borderId="23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1" fontId="2" fillId="6" borderId="1" xfId="0" applyNumberFormat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6" borderId="26" xfId="0" applyFill="1" applyBorder="1" applyAlignment="1">
      <alignment horizontal="center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" fillId="10" borderId="1" xfId="0" applyFont="1" applyFill="1" applyBorder="1" applyAlignment="1">
      <alignment horizontal="center" vertical="center" textRotation="90" wrapText="1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6" borderId="1" xfId="0" applyFill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4" fillId="17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74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2.jpeg"/><Relationship Id="rId4" Type="http://schemas.openxmlformats.org/officeDocument/2006/relationships/image" Target="../media/image1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5" Type="http://schemas.openxmlformats.org/officeDocument/2006/relationships/image" Target="../media/image2.jpeg"/><Relationship Id="rId4" Type="http://schemas.openxmlformats.org/officeDocument/2006/relationships/image" Target="../media/image1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236221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451179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3</xdr:col>
      <xdr:colOff>479716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3</xdr:col>
      <xdr:colOff>324776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142874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3</xdr:col>
      <xdr:colOff>133188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3</xdr:col>
      <xdr:colOff>507656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3</xdr:col>
      <xdr:colOff>334936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3</xdr:col>
      <xdr:colOff>312076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3</xdr:col>
      <xdr:colOff>451776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175847</xdr:colOff>
      <xdr:row>25</xdr:row>
      <xdr:rowOff>23438</xdr:rowOff>
    </xdr:from>
    <xdr:to>
      <xdr:col>1</xdr:col>
      <xdr:colOff>227845</xdr:colOff>
      <xdr:row>29</xdr:row>
      <xdr:rowOff>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73F23E0-A2D3-CE9F-36E4-44B01306F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47" y="4876792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8</xdr:col>
      <xdr:colOff>164111</xdr:colOff>
      <xdr:row>25</xdr:row>
      <xdr:rowOff>23438</xdr:rowOff>
    </xdr:from>
    <xdr:to>
      <xdr:col>9</xdr:col>
      <xdr:colOff>216109</xdr:colOff>
      <xdr:row>29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BDD5254-08F0-7E68-AE5D-99598A41C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2403" y="4876792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8</xdr:col>
      <xdr:colOff>164111</xdr:colOff>
      <xdr:row>0</xdr:row>
      <xdr:rowOff>23438</xdr:rowOff>
    </xdr:from>
    <xdr:to>
      <xdr:col>9</xdr:col>
      <xdr:colOff>216109</xdr:colOff>
      <xdr:row>4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D6DE7CF-3377-022F-66BD-AC67A64C5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2403" y="23438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0</xdr:col>
      <xdr:colOff>175847</xdr:colOff>
      <xdr:row>0</xdr:row>
      <xdr:rowOff>23438</xdr:rowOff>
    </xdr:from>
    <xdr:to>
      <xdr:col>1</xdr:col>
      <xdr:colOff>227845</xdr:colOff>
      <xdr:row>4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A5ECCAE-B360-B685-3F13-536E4ABA4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47" y="23438"/>
          <a:ext cx="843306" cy="703393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DO"/>
            <a:t>46</a:t>
          </a:r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DO"/>
            <a:t>13</a:t>
          </a:r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31</xdr:col>
      <xdr:colOff>102860</xdr:colOff>
      <xdr:row>0</xdr:row>
      <xdr:rowOff>86435</xdr:rowOff>
    </xdr:from>
    <xdr:to>
      <xdr:col>36</xdr:col>
      <xdr:colOff>283509</xdr:colOff>
      <xdr:row>6</xdr:row>
      <xdr:rowOff>144781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6BF4D23-9859-08A5-5BFF-AFD75A288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57600" y="86435"/>
          <a:ext cx="1933249" cy="1582346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B</a:t>
          </a:r>
        </a:p>
      </xdr:txBody>
    </xdr:sp>
    <xdr:clientData/>
  </xdr:oneCellAnchor>
  <xdr:twoCellAnchor editAs="oneCell">
    <xdr:from>
      <xdr:col>3</xdr:col>
      <xdr:colOff>38394</xdr:colOff>
      <xdr:row>1</xdr:row>
      <xdr:rowOff>13927</xdr:rowOff>
    </xdr:from>
    <xdr:to>
      <xdr:col>7</xdr:col>
      <xdr:colOff>211960</xdr:colOff>
      <xdr:row>7</xdr:row>
      <xdr:rowOff>106514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B0E98C6-29F5-EF40-B6F3-B50CBD952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90132" y="381789"/>
          <a:ext cx="1392766" cy="1148877"/>
        </a:xfrm>
        <a:prstGeom prst="rect">
          <a:avLst/>
        </a:prstGeom>
      </xdr:spPr>
    </xdr:pic>
    <xdr:clientData/>
  </xdr:two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opLeftCell="D1" zoomScale="85" zoomScaleNormal="85" workbookViewId="0">
      <selection activeCell="BE1" sqref="BE1:BI1048576"/>
    </sheetView>
  </sheetViews>
  <sheetFormatPr baseColWidth="10" defaultColWidth="11.5" defaultRowHeight="15" x14ac:dyDescent="0.2"/>
  <cols>
    <col min="1" max="1" width="4" style="21" customWidth="1"/>
    <col min="2" max="2" width="9.6640625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85" t="s">
        <v>145</v>
      </c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7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0" t="s">
        <v>99</v>
      </c>
      <c r="AP7" s="153" t="s">
        <v>104</v>
      </c>
      <c r="AR7" s="156" t="s">
        <v>20</v>
      </c>
      <c r="AS7" s="157"/>
      <c r="AT7" s="157"/>
      <c r="AU7" s="158"/>
      <c r="AV7" s="162" t="s">
        <v>21</v>
      </c>
      <c r="AW7" s="163"/>
      <c r="AX7" s="163"/>
      <c r="AY7" s="164"/>
      <c r="AZ7" s="146" t="s">
        <v>103</v>
      </c>
      <c r="BA7" s="147"/>
      <c r="BB7" s="146" t="s">
        <v>105</v>
      </c>
      <c r="BC7" s="147"/>
    </row>
    <row r="8" spans="1:61" ht="16" thickBot="1" x14ac:dyDescent="0.25">
      <c r="AO8" s="151"/>
      <c r="AP8" s="154"/>
      <c r="AR8" s="159"/>
      <c r="AS8" s="160"/>
      <c r="AT8" s="160"/>
      <c r="AU8" s="161"/>
      <c r="AV8" s="165"/>
      <c r="AW8" s="166"/>
      <c r="AX8" s="166"/>
      <c r="AY8" s="167"/>
      <c r="AZ8" s="168"/>
      <c r="BA8" s="169"/>
      <c r="BB8" s="148"/>
      <c r="BC8" s="149"/>
    </row>
    <row r="9" spans="1:61" x14ac:dyDescent="0.2">
      <c r="A9" s="188" t="s">
        <v>5</v>
      </c>
      <c r="B9" s="190" t="s">
        <v>235</v>
      </c>
      <c r="C9" s="190" t="s">
        <v>4</v>
      </c>
      <c r="D9" s="192" t="s">
        <v>19</v>
      </c>
      <c r="E9" s="194" t="s">
        <v>91</v>
      </c>
      <c r="F9" s="195"/>
      <c r="G9" s="195"/>
      <c r="H9" s="195"/>
      <c r="I9" s="195"/>
      <c r="J9" s="195"/>
      <c r="K9" s="195"/>
      <c r="L9" s="196"/>
      <c r="M9" s="197" t="s">
        <v>92</v>
      </c>
      <c r="N9" s="198"/>
      <c r="O9" s="198"/>
      <c r="P9" s="198"/>
      <c r="Q9" s="198"/>
      <c r="R9" s="198"/>
      <c r="S9" s="198"/>
      <c r="T9" s="199"/>
      <c r="U9" s="202" t="s">
        <v>93</v>
      </c>
      <c r="V9" s="203"/>
      <c r="W9" s="203"/>
      <c r="X9" s="203"/>
      <c r="Y9" s="203"/>
      <c r="Z9" s="203"/>
      <c r="AA9" s="203"/>
      <c r="AB9" s="204"/>
      <c r="AC9" s="205" t="s">
        <v>94</v>
      </c>
      <c r="AD9" s="206"/>
      <c r="AE9" s="206"/>
      <c r="AF9" s="206"/>
      <c r="AG9" s="206"/>
      <c r="AH9" s="206"/>
      <c r="AI9" s="206"/>
      <c r="AJ9" s="207"/>
      <c r="AK9" s="208" t="s">
        <v>95</v>
      </c>
      <c r="AL9" s="210" t="s">
        <v>96</v>
      </c>
      <c r="AM9" s="212" t="s">
        <v>97</v>
      </c>
      <c r="AN9" s="200" t="s">
        <v>98</v>
      </c>
      <c r="AO9" s="151"/>
      <c r="AP9" s="154"/>
      <c r="AR9" s="179" t="s">
        <v>42</v>
      </c>
      <c r="AS9" s="181" t="s">
        <v>43</v>
      </c>
      <c r="AT9" s="175" t="s">
        <v>44</v>
      </c>
      <c r="AU9" s="177" t="s">
        <v>100</v>
      </c>
      <c r="AV9" s="179" t="s">
        <v>46</v>
      </c>
      <c r="AW9" s="181" t="s">
        <v>106</v>
      </c>
      <c r="AX9" s="175" t="s">
        <v>107</v>
      </c>
      <c r="AY9" s="183" t="s">
        <v>108</v>
      </c>
      <c r="AZ9" s="170" t="s">
        <v>101</v>
      </c>
      <c r="BA9" s="172" t="s">
        <v>102</v>
      </c>
      <c r="BB9" s="171" t="s">
        <v>57</v>
      </c>
      <c r="BC9" s="174" t="s">
        <v>58</v>
      </c>
    </row>
    <row r="10" spans="1:61" ht="16" thickBot="1" x14ac:dyDescent="0.25">
      <c r="A10" s="189"/>
      <c r="B10" s="191"/>
      <c r="C10" s="191"/>
      <c r="D10" s="193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09"/>
      <c r="AL10" s="211"/>
      <c r="AM10" s="213"/>
      <c r="AN10" s="201"/>
      <c r="AO10" s="152"/>
      <c r="AP10" s="155"/>
      <c r="AR10" s="180"/>
      <c r="AS10" s="182"/>
      <c r="AT10" s="176"/>
      <c r="AU10" s="178"/>
      <c r="AV10" s="180"/>
      <c r="AW10" s="182"/>
      <c r="AX10" s="176"/>
      <c r="AY10" s="184"/>
      <c r="AZ10" s="171"/>
      <c r="BA10" s="173"/>
      <c r="BB10" s="171"/>
      <c r="BC10" s="174"/>
      <c r="BE10" s="294" t="s">
        <v>0</v>
      </c>
      <c r="BF10" s="294" t="s">
        <v>1</v>
      </c>
      <c r="BG10" s="295" t="s">
        <v>2</v>
      </c>
      <c r="BH10" s="294" t="s">
        <v>3</v>
      </c>
      <c r="BI10" s="294" t="s">
        <v>50</v>
      </c>
    </row>
    <row r="11" spans="1:61" ht="16" customHeight="1" x14ac:dyDescent="0.2">
      <c r="A11" s="35">
        <v>1</v>
      </c>
      <c r="B11" s="297" t="s">
        <v>236</v>
      </c>
      <c r="C11" s="118" t="s">
        <v>149</v>
      </c>
      <c r="D11" s="118" t="s">
        <v>191</v>
      </c>
      <c r="E11" s="29"/>
      <c r="F11" s="30"/>
      <c r="G11" s="30"/>
      <c r="H11" s="30"/>
      <c r="I11" s="30"/>
      <c r="J11" s="30"/>
      <c r="K11" s="30"/>
      <c r="L11" s="31"/>
      <c r="M11" s="29"/>
      <c r="N11" s="30"/>
      <c r="O11" s="30"/>
      <c r="P11" s="30"/>
      <c r="Q11" s="30"/>
      <c r="R11" s="30"/>
      <c r="S11" s="30"/>
      <c r="T11" s="31"/>
      <c r="U11" s="29"/>
      <c r="V11" s="30"/>
      <c r="W11" s="30"/>
      <c r="X11" s="30"/>
      <c r="Y11" s="30"/>
      <c r="Z11" s="30"/>
      <c r="AA11" s="30"/>
      <c r="AB11" s="31"/>
      <c r="AC11" s="29"/>
      <c r="AD11" s="30"/>
      <c r="AE11" s="30"/>
      <c r="AF11" s="30"/>
      <c r="AG11" s="30"/>
      <c r="AH11" s="30"/>
      <c r="AI11" s="30"/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>AVERAGE(AK11:AN11)</f>
        <v>0</v>
      </c>
      <c r="AP11" s="42"/>
      <c r="AR11" s="56">
        <f>IF(AO11&lt;70, AO11*0.5, "")</f>
        <v>0</v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 t="str">
        <f>IF(AW11&lt;&gt;"", IF(AY11&gt;=70, AY11, IF(AZ11+BA11&gt;=70, AZ11+BA11, "")),
   IF(AS11&lt;&gt;"", IF(AU11&gt;=70, AU11, ""),
   IF(AO11&gt;=70, AO11, "")))</f>
        <v/>
      </c>
      <c r="BC11" s="61">
        <f>IF(AW11&lt;&gt;"", IF(AY11&lt;70, IF(AZ11+BA11&lt;70, AZ11+BA11, ""), ""), IF(AS11&lt;&gt;"", IF(AU11&lt;70, AU11, ""), IF(AO11&lt;70, AO11, "")))</f>
        <v>0</v>
      </c>
      <c r="BE11" s="30">
        <f t="shared" ref="BE11:BE12" si="0">SUM(E11+M11+U11+AC11)/4</f>
        <v>0</v>
      </c>
      <c r="BF11" s="30">
        <f t="shared" ref="BF11:BF12" si="1">SUM(G11+O11+W11+AE11)/4</f>
        <v>0</v>
      </c>
      <c r="BG11" s="296">
        <f t="shared" ref="BG11:BG12" si="2">SUM(I11+Q11+Y11+AG11)/4</f>
        <v>0</v>
      </c>
      <c r="BH11" s="30">
        <f t="shared" ref="BH11:BH12" si="3">SUM(K11+S11+AA11+AI11)/4</f>
        <v>0</v>
      </c>
      <c r="BI11" s="30">
        <f>AVERAGE(BE11:BH11)</f>
        <v>0</v>
      </c>
    </row>
    <row r="12" spans="1:61" ht="16" customHeight="1" x14ac:dyDescent="0.2">
      <c r="A12" s="39">
        <v>2</v>
      </c>
      <c r="B12" s="298" t="s">
        <v>237</v>
      </c>
      <c r="C12" s="119" t="s">
        <v>150</v>
      </c>
      <c r="D12" s="119" t="s">
        <v>192</v>
      </c>
      <c r="E12" s="29"/>
      <c r="F12" s="30"/>
      <c r="G12" s="30"/>
      <c r="H12" s="30"/>
      <c r="I12" s="30"/>
      <c r="J12" s="30"/>
      <c r="K12" s="30"/>
      <c r="L12" s="31"/>
      <c r="M12" s="29"/>
      <c r="N12" s="30"/>
      <c r="O12" s="30"/>
      <c r="P12" s="30"/>
      <c r="Q12" s="30"/>
      <c r="R12" s="30"/>
      <c r="S12" s="30"/>
      <c r="T12" s="13"/>
      <c r="U12" s="29"/>
      <c r="V12" s="30"/>
      <c r="W12" s="30"/>
      <c r="X12" s="30"/>
      <c r="Y12" s="30"/>
      <c r="Z12" s="30"/>
      <c r="AA12" s="30"/>
      <c r="AB12" s="31"/>
      <c r="AC12" s="11"/>
      <c r="AD12" s="30"/>
      <c r="AE12" s="30"/>
      <c r="AF12" s="30"/>
      <c r="AG12" s="30"/>
      <c r="AH12" s="30"/>
      <c r="AI12" s="30"/>
      <c r="AJ12" s="13"/>
      <c r="AK12" s="51">
        <f t="shared" ref="AK12:AK55" si="4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52">
        <f t="shared" ref="AL12:AL55" si="5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53">
        <f t="shared" ref="AM12:AM55" si="6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54">
        <f t="shared" ref="AN12:AN55" si="7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55">
        <f t="shared" ref="AO12:AO55" si="8">AVERAGE(AK12:AN12)</f>
        <v>0</v>
      </c>
      <c r="AP12" s="45"/>
      <c r="AR12" s="56">
        <f t="shared" ref="AR12:AR55" si="9">IF(AO12&lt;70, AO12*0.5, "")</f>
        <v>0</v>
      </c>
      <c r="AS12" s="43"/>
      <c r="AT12" s="57">
        <f t="shared" ref="AT12:AT55" si="10">AS12*50%</f>
        <v>0</v>
      </c>
      <c r="AU12" s="58" t="str">
        <f t="shared" ref="AU12:AU55" si="11">IF(AS12&lt;&gt;"", IF(AR12="","",AR12+AT12), "")</f>
        <v/>
      </c>
      <c r="AV12" s="56" t="str">
        <f t="shared" ref="AV12:AV55" si="12">IF(AU12 &lt; 70, AR12*30%, "")</f>
        <v/>
      </c>
      <c r="AW12" s="44"/>
      <c r="AX12" s="57">
        <f t="shared" ref="AX12:AX55" si="13">AW12*70%</f>
        <v>0</v>
      </c>
      <c r="AY12" s="59" t="str">
        <f t="shared" ref="AY12:AY55" si="14">IF(AW12&lt;&gt;"", IF(AV12="", "", AV12+AX12), "")</f>
        <v/>
      </c>
      <c r="AZ12" s="56" t="str">
        <f t="shared" ref="AZ12:AZ55" si="15">IF(AND(AU12&lt;70, AY12&lt;70), AO12, "")</f>
        <v/>
      </c>
      <c r="BA12" s="31"/>
      <c r="BB12" s="60" t="str">
        <f t="shared" ref="BB12:BB55" si="16">IF(AW12&lt;&gt;"", IF(AY12&gt;=70, AY12, IF(AZ12+BA12&gt;=70, AZ12+BA12, "")),
   IF(AS12&lt;&gt;"", IF(AU12&gt;=70, AU12, ""),
   IF(AO12&gt;=70, AO12, "")))</f>
        <v/>
      </c>
      <c r="BC12" s="62">
        <f t="shared" ref="BC12:BC55" si="17">IF(AW12&lt;&gt;"", IF(AY12&lt;70, IF(AZ12+BA12&lt;70, AZ12+BA12, ""), ""), IF(AS12&lt;&gt;"", IF(AU12&lt;70, AU12, ""), IF(AO12&lt;70, AO12, "")))</f>
        <v>0</v>
      </c>
      <c r="BE12" s="30">
        <f t="shared" si="0"/>
        <v>0</v>
      </c>
      <c r="BF12" s="30">
        <f t="shared" si="1"/>
        <v>0</v>
      </c>
      <c r="BG12" s="296">
        <f t="shared" si="2"/>
        <v>0</v>
      </c>
      <c r="BH12" s="30">
        <f t="shared" si="3"/>
        <v>0</v>
      </c>
      <c r="BI12" s="30">
        <f>AVERAGE(BE12:BH12)</f>
        <v>0</v>
      </c>
    </row>
    <row r="13" spans="1:61" ht="16" customHeight="1" x14ac:dyDescent="0.2">
      <c r="A13" s="39">
        <v>3</v>
      </c>
      <c r="B13" s="297" t="s">
        <v>238</v>
      </c>
      <c r="C13" s="118" t="s">
        <v>151</v>
      </c>
      <c r="D13" s="118" t="s">
        <v>193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13"/>
      <c r="U13" s="29"/>
      <c r="V13" s="30"/>
      <c r="W13" s="30"/>
      <c r="X13" s="30"/>
      <c r="Y13" s="30"/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4"/>
        <v>0</v>
      </c>
      <c r="AL13" s="52">
        <f t="shared" si="5"/>
        <v>0</v>
      </c>
      <c r="AM13" s="53">
        <f t="shared" si="6"/>
        <v>0</v>
      </c>
      <c r="AN13" s="54">
        <f t="shared" si="7"/>
        <v>0</v>
      </c>
      <c r="AO13" s="55">
        <f t="shared" si="8"/>
        <v>0</v>
      </c>
      <c r="AP13" s="45"/>
      <c r="AR13" s="56">
        <f t="shared" si="9"/>
        <v>0</v>
      </c>
      <c r="AS13" s="43"/>
      <c r="AT13" s="57">
        <f t="shared" si="10"/>
        <v>0</v>
      </c>
      <c r="AU13" s="58" t="str">
        <f t="shared" si="11"/>
        <v/>
      </c>
      <c r="AV13" s="56" t="str">
        <f t="shared" si="12"/>
        <v/>
      </c>
      <c r="AW13" s="44"/>
      <c r="AX13" s="57">
        <f t="shared" si="13"/>
        <v>0</v>
      </c>
      <c r="AY13" s="59" t="str">
        <f t="shared" si="14"/>
        <v/>
      </c>
      <c r="AZ13" s="56" t="str">
        <f t="shared" si="15"/>
        <v/>
      </c>
      <c r="BA13" s="31"/>
      <c r="BB13" s="60" t="str">
        <f t="shared" si="16"/>
        <v/>
      </c>
      <c r="BC13" s="62">
        <f t="shared" si="17"/>
        <v>0</v>
      </c>
      <c r="BE13" s="30">
        <f>SUM(E13+M13+U13+AC13)/4</f>
        <v>0</v>
      </c>
      <c r="BF13" s="30">
        <f>SUM(G13+O13+W13+AE13)/4</f>
        <v>0</v>
      </c>
      <c r="BG13" s="296">
        <f>SUM(I13+Q13+Y13+AG13)/4</f>
        <v>0</v>
      </c>
      <c r="BH13" s="30">
        <f>SUM(K13+S13+AA13+AI13)/4</f>
        <v>0</v>
      </c>
      <c r="BI13" s="30">
        <f>AVERAGE(BE13:BH13)</f>
        <v>0</v>
      </c>
    </row>
    <row r="14" spans="1:61" ht="16" customHeight="1" x14ac:dyDescent="0.2">
      <c r="A14" s="39">
        <v>4</v>
      </c>
      <c r="B14" s="297" t="s">
        <v>239</v>
      </c>
      <c r="C14" s="119" t="s">
        <v>152</v>
      </c>
      <c r="D14" s="119" t="s">
        <v>194</v>
      </c>
      <c r="E14" s="29"/>
      <c r="F14" s="30"/>
      <c r="G14" s="30"/>
      <c r="H14" s="30"/>
      <c r="I14" s="30"/>
      <c r="J14" s="30"/>
      <c r="K14" s="30"/>
      <c r="L14" s="31"/>
      <c r="M14" s="29"/>
      <c r="N14" s="30"/>
      <c r="O14" s="30"/>
      <c r="P14" s="30"/>
      <c r="Q14" s="30"/>
      <c r="R14" s="30"/>
      <c r="S14" s="30"/>
      <c r="T14" s="13"/>
      <c r="U14" s="29"/>
      <c r="V14" s="30"/>
      <c r="W14" s="30"/>
      <c r="X14" s="30"/>
      <c r="Y14" s="30"/>
      <c r="Z14" s="30"/>
      <c r="AA14" s="30"/>
      <c r="AB14" s="31"/>
      <c r="AC14" s="11"/>
      <c r="AD14" s="30"/>
      <c r="AE14" s="30"/>
      <c r="AF14" s="30"/>
      <c r="AG14" s="30"/>
      <c r="AH14" s="30"/>
      <c r="AI14" s="30"/>
      <c r="AJ14" s="13"/>
      <c r="AK14" s="51">
        <f t="shared" si="4"/>
        <v>0</v>
      </c>
      <c r="AL14" s="52">
        <f t="shared" si="5"/>
        <v>0</v>
      </c>
      <c r="AM14" s="53">
        <f t="shared" si="6"/>
        <v>0</v>
      </c>
      <c r="AN14" s="54">
        <f t="shared" si="7"/>
        <v>0</v>
      </c>
      <c r="AO14" s="55">
        <f t="shared" si="8"/>
        <v>0</v>
      </c>
      <c r="AP14" s="45"/>
      <c r="AR14" s="56">
        <f t="shared" si="9"/>
        <v>0</v>
      </c>
      <c r="AS14" s="43"/>
      <c r="AT14" s="57">
        <f t="shared" si="10"/>
        <v>0</v>
      </c>
      <c r="AU14" s="58" t="str">
        <f t="shared" si="11"/>
        <v/>
      </c>
      <c r="AV14" s="56" t="str">
        <f t="shared" si="12"/>
        <v/>
      </c>
      <c r="AW14" s="43"/>
      <c r="AX14" s="57">
        <f t="shared" si="13"/>
        <v>0</v>
      </c>
      <c r="AY14" s="59" t="str">
        <f t="shared" si="14"/>
        <v/>
      </c>
      <c r="AZ14" s="56" t="str">
        <f t="shared" si="15"/>
        <v/>
      </c>
      <c r="BA14" s="31"/>
      <c r="BB14" s="60" t="str">
        <f t="shared" si="16"/>
        <v/>
      </c>
      <c r="BC14" s="62">
        <f t="shared" si="17"/>
        <v>0</v>
      </c>
      <c r="BE14" s="30">
        <f t="shared" ref="BE14:BE55" si="18">SUM(E14+M14+U14+AC14)/4</f>
        <v>0</v>
      </c>
      <c r="BF14" s="30">
        <f t="shared" ref="BF14:BF55" si="19">SUM(G14+O14+W14+AE14)/4</f>
        <v>0</v>
      </c>
      <c r="BG14" s="296">
        <f t="shared" ref="BG14:BG55" si="20">SUM(I14+Q14+Y14+AG14)/4</f>
        <v>0</v>
      </c>
      <c r="BH14" s="30">
        <f t="shared" ref="BH14:BH55" si="21">SUM(K14+S14+AA14+AI14)/4</f>
        <v>0</v>
      </c>
      <c r="BI14" s="30">
        <f t="shared" ref="BI14:BI55" si="22">AVERAGE(BE14:BH14)</f>
        <v>0</v>
      </c>
    </row>
    <row r="15" spans="1:61" ht="16" customHeight="1" x14ac:dyDescent="0.2">
      <c r="A15" s="39">
        <v>5</v>
      </c>
      <c r="B15" s="298" t="s">
        <v>240</v>
      </c>
      <c r="C15" s="118" t="s">
        <v>153</v>
      </c>
      <c r="D15" s="118" t="s">
        <v>195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29"/>
      <c r="AD15" s="30"/>
      <c r="AE15" s="30"/>
      <c r="AF15" s="30"/>
      <c r="AG15" s="30"/>
      <c r="AH15" s="30"/>
      <c r="AI15" s="30"/>
      <c r="AJ15" s="13"/>
      <c r="AK15" s="51">
        <f t="shared" si="4"/>
        <v>0</v>
      </c>
      <c r="AL15" s="52">
        <f t="shared" si="5"/>
        <v>0</v>
      </c>
      <c r="AM15" s="53">
        <f t="shared" si="6"/>
        <v>0</v>
      </c>
      <c r="AN15" s="54">
        <f t="shared" si="7"/>
        <v>0</v>
      </c>
      <c r="AO15" s="55">
        <f t="shared" si="8"/>
        <v>0</v>
      </c>
      <c r="AP15" s="45"/>
      <c r="AR15" s="56">
        <f t="shared" si="9"/>
        <v>0</v>
      </c>
      <c r="AS15" s="43"/>
      <c r="AT15" s="57">
        <f t="shared" si="10"/>
        <v>0</v>
      </c>
      <c r="AU15" s="58" t="str">
        <f t="shared" si="11"/>
        <v/>
      </c>
      <c r="AV15" s="56" t="str">
        <f t="shared" si="12"/>
        <v/>
      </c>
      <c r="AW15" s="43"/>
      <c r="AX15" s="57">
        <f t="shared" si="13"/>
        <v>0</v>
      </c>
      <c r="AY15" s="59" t="str">
        <f t="shared" si="14"/>
        <v/>
      </c>
      <c r="AZ15" s="56" t="str">
        <f t="shared" si="15"/>
        <v/>
      </c>
      <c r="BA15" s="31"/>
      <c r="BB15" s="60" t="str">
        <f t="shared" si="16"/>
        <v/>
      </c>
      <c r="BC15" s="62">
        <f t="shared" si="17"/>
        <v>0</v>
      </c>
      <c r="BE15" s="30">
        <f t="shared" si="18"/>
        <v>0</v>
      </c>
      <c r="BF15" s="30">
        <f t="shared" si="19"/>
        <v>0</v>
      </c>
      <c r="BG15" s="296">
        <f t="shared" si="20"/>
        <v>0</v>
      </c>
      <c r="BH15" s="30">
        <f t="shared" si="21"/>
        <v>0</v>
      </c>
      <c r="BI15" s="30">
        <f t="shared" si="22"/>
        <v>0</v>
      </c>
    </row>
    <row r="16" spans="1:61" ht="16" customHeight="1" x14ac:dyDescent="0.2">
      <c r="A16" s="39">
        <v>6</v>
      </c>
      <c r="B16" s="297" t="s">
        <v>241</v>
      </c>
      <c r="C16" s="119" t="s">
        <v>154</v>
      </c>
      <c r="D16" s="119" t="s">
        <v>196</v>
      </c>
      <c r="E16" s="29"/>
      <c r="F16" s="30"/>
      <c r="G16" s="30"/>
      <c r="H16" s="30"/>
      <c r="I16" s="30"/>
      <c r="J16" s="30"/>
      <c r="K16" s="30"/>
      <c r="L16" s="31"/>
      <c r="M16" s="29"/>
      <c r="N16" s="30"/>
      <c r="O16" s="30"/>
      <c r="P16" s="30"/>
      <c r="Q16" s="30"/>
      <c r="R16" s="30"/>
      <c r="S16" s="30"/>
      <c r="T16" s="31"/>
      <c r="U16" s="29"/>
      <c r="V16" s="30"/>
      <c r="W16" s="30"/>
      <c r="X16" s="30"/>
      <c r="Y16" s="30"/>
      <c r="Z16" s="30"/>
      <c r="AA16" s="30"/>
      <c r="AB16" s="31"/>
      <c r="AC16" s="29"/>
      <c r="AD16" s="30"/>
      <c r="AE16" s="30"/>
      <c r="AF16" s="30"/>
      <c r="AG16" s="30"/>
      <c r="AH16" s="30"/>
      <c r="AI16" s="30"/>
      <c r="AJ16" s="13"/>
      <c r="AK16" s="51">
        <f t="shared" si="4"/>
        <v>0</v>
      </c>
      <c r="AL16" s="52">
        <f t="shared" si="5"/>
        <v>0</v>
      </c>
      <c r="AM16" s="53">
        <f t="shared" si="6"/>
        <v>0</v>
      </c>
      <c r="AN16" s="54">
        <f t="shared" si="7"/>
        <v>0</v>
      </c>
      <c r="AO16" s="55">
        <f t="shared" si="8"/>
        <v>0</v>
      </c>
      <c r="AP16" s="45"/>
      <c r="AR16" s="56">
        <f t="shared" si="9"/>
        <v>0</v>
      </c>
      <c r="AS16" s="43"/>
      <c r="AT16" s="57">
        <f t="shared" si="10"/>
        <v>0</v>
      </c>
      <c r="AU16" s="58" t="str">
        <f t="shared" si="11"/>
        <v/>
      </c>
      <c r="AV16" s="56" t="str">
        <f t="shared" si="12"/>
        <v/>
      </c>
      <c r="AW16" s="43"/>
      <c r="AX16" s="57">
        <f t="shared" si="13"/>
        <v>0</v>
      </c>
      <c r="AY16" s="59" t="str">
        <f t="shared" si="14"/>
        <v/>
      </c>
      <c r="AZ16" s="56" t="str">
        <f t="shared" si="15"/>
        <v/>
      </c>
      <c r="BA16" s="31"/>
      <c r="BB16" s="60" t="str">
        <f t="shared" si="16"/>
        <v/>
      </c>
      <c r="BC16" s="62">
        <f t="shared" si="17"/>
        <v>0</v>
      </c>
      <c r="BE16" s="30">
        <f t="shared" si="18"/>
        <v>0</v>
      </c>
      <c r="BF16" s="30">
        <f t="shared" si="19"/>
        <v>0</v>
      </c>
      <c r="BG16" s="296">
        <f t="shared" si="20"/>
        <v>0</v>
      </c>
      <c r="BH16" s="30">
        <f t="shared" si="21"/>
        <v>0</v>
      </c>
      <c r="BI16" s="30">
        <f t="shared" si="22"/>
        <v>0</v>
      </c>
    </row>
    <row r="17" spans="1:61" ht="16" customHeight="1" x14ac:dyDescent="0.2">
      <c r="A17" s="39">
        <v>7</v>
      </c>
      <c r="B17" s="297" t="s">
        <v>242</v>
      </c>
      <c r="C17" s="118" t="s">
        <v>155</v>
      </c>
      <c r="D17" s="118" t="s">
        <v>197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13"/>
      <c r="AK17" s="51">
        <f t="shared" si="4"/>
        <v>0</v>
      </c>
      <c r="AL17" s="52">
        <f t="shared" si="5"/>
        <v>0</v>
      </c>
      <c r="AM17" s="53">
        <f t="shared" si="6"/>
        <v>0</v>
      </c>
      <c r="AN17" s="54">
        <f t="shared" si="7"/>
        <v>0</v>
      </c>
      <c r="AO17" s="55">
        <f t="shared" si="8"/>
        <v>0</v>
      </c>
      <c r="AP17" s="45"/>
      <c r="AR17" s="56">
        <f t="shared" si="9"/>
        <v>0</v>
      </c>
      <c r="AS17" s="43"/>
      <c r="AT17" s="57">
        <f t="shared" si="10"/>
        <v>0</v>
      </c>
      <c r="AU17" s="58" t="str">
        <f t="shared" si="11"/>
        <v/>
      </c>
      <c r="AV17" s="56" t="str">
        <f t="shared" si="12"/>
        <v/>
      </c>
      <c r="AW17" s="43"/>
      <c r="AX17" s="57">
        <f t="shared" si="13"/>
        <v>0</v>
      </c>
      <c r="AY17" s="59" t="str">
        <f t="shared" si="14"/>
        <v/>
      </c>
      <c r="AZ17" s="56" t="str">
        <f t="shared" si="15"/>
        <v/>
      </c>
      <c r="BA17" s="31"/>
      <c r="BB17" s="60" t="str">
        <f t="shared" si="16"/>
        <v/>
      </c>
      <c r="BC17" s="62">
        <f t="shared" si="17"/>
        <v>0</v>
      </c>
      <c r="BE17" s="30">
        <f t="shared" si="18"/>
        <v>0</v>
      </c>
      <c r="BF17" s="30">
        <f t="shared" si="19"/>
        <v>0</v>
      </c>
      <c r="BG17" s="296">
        <f t="shared" si="20"/>
        <v>0</v>
      </c>
      <c r="BH17" s="30">
        <f t="shared" si="21"/>
        <v>0</v>
      </c>
      <c r="BI17" s="30">
        <f t="shared" si="22"/>
        <v>0</v>
      </c>
    </row>
    <row r="18" spans="1:61" ht="16" customHeight="1" x14ac:dyDescent="0.2">
      <c r="A18" s="39">
        <v>8</v>
      </c>
      <c r="B18" s="298" t="s">
        <v>243</v>
      </c>
      <c r="C18" s="119" t="s">
        <v>156</v>
      </c>
      <c r="D18" s="119" t="s">
        <v>198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4"/>
        <v>0</v>
      </c>
      <c r="AL18" s="52">
        <f t="shared" si="5"/>
        <v>0</v>
      </c>
      <c r="AM18" s="53">
        <f t="shared" si="6"/>
        <v>0</v>
      </c>
      <c r="AN18" s="54">
        <f t="shared" si="7"/>
        <v>0</v>
      </c>
      <c r="AO18" s="55">
        <f t="shared" si="8"/>
        <v>0</v>
      </c>
      <c r="AP18" s="45"/>
      <c r="AR18" s="56">
        <f t="shared" si="9"/>
        <v>0</v>
      </c>
      <c r="AS18" s="43"/>
      <c r="AT18" s="57">
        <f t="shared" si="10"/>
        <v>0</v>
      </c>
      <c r="AU18" s="58" t="str">
        <f t="shared" si="11"/>
        <v/>
      </c>
      <c r="AV18" s="56" t="str">
        <f t="shared" si="12"/>
        <v/>
      </c>
      <c r="AW18" s="43"/>
      <c r="AX18" s="57">
        <f t="shared" si="13"/>
        <v>0</v>
      </c>
      <c r="AY18" s="59" t="str">
        <f t="shared" si="14"/>
        <v/>
      </c>
      <c r="AZ18" s="56" t="str">
        <f t="shared" si="15"/>
        <v/>
      </c>
      <c r="BA18" s="31"/>
      <c r="BB18" s="60" t="str">
        <f t="shared" si="16"/>
        <v/>
      </c>
      <c r="BC18" s="62">
        <f t="shared" si="17"/>
        <v>0</v>
      </c>
      <c r="BE18" s="30">
        <f t="shared" si="18"/>
        <v>0</v>
      </c>
      <c r="BF18" s="30">
        <f t="shared" si="19"/>
        <v>0</v>
      </c>
      <c r="BG18" s="296">
        <f t="shared" si="20"/>
        <v>0</v>
      </c>
      <c r="BH18" s="30">
        <f t="shared" si="21"/>
        <v>0</v>
      </c>
      <c r="BI18" s="30">
        <f t="shared" si="22"/>
        <v>0</v>
      </c>
    </row>
    <row r="19" spans="1:61" ht="16" customHeight="1" x14ac:dyDescent="0.2">
      <c r="A19" s="39">
        <v>9</v>
      </c>
      <c r="B19" s="297" t="s">
        <v>244</v>
      </c>
      <c r="C19" s="118" t="s">
        <v>157</v>
      </c>
      <c r="D19" s="118" t="s">
        <v>148</v>
      </c>
      <c r="E19" s="29"/>
      <c r="F19" s="30"/>
      <c r="G19" s="30"/>
      <c r="H19" s="30"/>
      <c r="I19" s="30"/>
      <c r="J19" s="30"/>
      <c r="K19" s="30"/>
      <c r="L19" s="31"/>
      <c r="M19" s="29"/>
      <c r="N19" s="30"/>
      <c r="O19" s="30"/>
      <c r="P19" s="30"/>
      <c r="Q19" s="30"/>
      <c r="R19" s="30"/>
      <c r="S19" s="30"/>
      <c r="T19" s="31"/>
      <c r="U19" s="29"/>
      <c r="V19" s="30"/>
      <c r="W19" s="30"/>
      <c r="X19" s="30"/>
      <c r="Y19" s="30"/>
      <c r="Z19" s="30"/>
      <c r="AA19" s="30"/>
      <c r="AB19" s="31"/>
      <c r="AC19" s="29"/>
      <c r="AD19" s="30"/>
      <c r="AE19" s="30"/>
      <c r="AF19" s="30"/>
      <c r="AG19" s="30"/>
      <c r="AH19" s="30"/>
      <c r="AI19" s="30"/>
      <c r="AJ19" s="13"/>
      <c r="AK19" s="51">
        <f t="shared" si="4"/>
        <v>0</v>
      </c>
      <c r="AL19" s="52">
        <f t="shared" si="5"/>
        <v>0</v>
      </c>
      <c r="AM19" s="53">
        <f t="shared" si="6"/>
        <v>0</v>
      </c>
      <c r="AN19" s="54">
        <f t="shared" si="7"/>
        <v>0</v>
      </c>
      <c r="AO19" s="55">
        <f t="shared" si="8"/>
        <v>0</v>
      </c>
      <c r="AP19" s="45"/>
      <c r="AR19" s="56">
        <f t="shared" si="9"/>
        <v>0</v>
      </c>
      <c r="AS19" s="43"/>
      <c r="AT19" s="57">
        <f t="shared" si="10"/>
        <v>0</v>
      </c>
      <c r="AU19" s="58" t="str">
        <f t="shared" si="11"/>
        <v/>
      </c>
      <c r="AV19" s="56" t="str">
        <f t="shared" si="12"/>
        <v/>
      </c>
      <c r="AW19" s="43"/>
      <c r="AX19" s="57">
        <f t="shared" si="13"/>
        <v>0</v>
      </c>
      <c r="AY19" s="59" t="str">
        <f t="shared" si="14"/>
        <v/>
      </c>
      <c r="AZ19" s="56" t="str">
        <f t="shared" si="15"/>
        <v/>
      </c>
      <c r="BA19" s="31"/>
      <c r="BB19" s="60" t="str">
        <f t="shared" si="16"/>
        <v/>
      </c>
      <c r="BC19" s="62">
        <f t="shared" si="17"/>
        <v>0</v>
      </c>
      <c r="BE19" s="30">
        <f t="shared" si="18"/>
        <v>0</v>
      </c>
      <c r="BF19" s="30">
        <f t="shared" si="19"/>
        <v>0</v>
      </c>
      <c r="BG19" s="296">
        <f t="shared" si="20"/>
        <v>0</v>
      </c>
      <c r="BH19" s="30">
        <f t="shared" si="21"/>
        <v>0</v>
      </c>
      <c r="BI19" s="30">
        <f t="shared" si="22"/>
        <v>0</v>
      </c>
    </row>
    <row r="20" spans="1:61" ht="16" customHeight="1" x14ac:dyDescent="0.2">
      <c r="A20" s="39">
        <v>10</v>
      </c>
      <c r="B20" s="297" t="s">
        <v>245</v>
      </c>
      <c r="C20" s="119" t="s">
        <v>158</v>
      </c>
      <c r="D20" s="119" t="s">
        <v>199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29"/>
      <c r="AD20" s="30"/>
      <c r="AE20" s="30"/>
      <c r="AF20" s="30"/>
      <c r="AG20" s="30"/>
      <c r="AH20" s="30"/>
      <c r="AI20" s="30"/>
      <c r="AJ20" s="13"/>
      <c r="AK20" s="51">
        <f t="shared" si="4"/>
        <v>0</v>
      </c>
      <c r="AL20" s="52">
        <f t="shared" si="5"/>
        <v>0</v>
      </c>
      <c r="AM20" s="53">
        <f t="shared" si="6"/>
        <v>0</v>
      </c>
      <c r="AN20" s="54">
        <f t="shared" si="7"/>
        <v>0</v>
      </c>
      <c r="AO20" s="55">
        <f t="shared" si="8"/>
        <v>0</v>
      </c>
      <c r="AP20" s="45"/>
      <c r="AR20" s="56">
        <f t="shared" si="9"/>
        <v>0</v>
      </c>
      <c r="AS20" s="30"/>
      <c r="AT20" s="57">
        <f t="shared" si="10"/>
        <v>0</v>
      </c>
      <c r="AU20" s="58" t="str">
        <f t="shared" si="11"/>
        <v/>
      </c>
      <c r="AV20" s="56" t="str">
        <f t="shared" si="12"/>
        <v/>
      </c>
      <c r="AW20" s="30"/>
      <c r="AX20" s="57">
        <f t="shared" si="13"/>
        <v>0</v>
      </c>
      <c r="AY20" s="59" t="str">
        <f t="shared" si="14"/>
        <v/>
      </c>
      <c r="AZ20" s="56" t="str">
        <f t="shared" si="15"/>
        <v/>
      </c>
      <c r="BA20" s="31"/>
      <c r="BB20" s="60" t="str">
        <f t="shared" si="16"/>
        <v/>
      </c>
      <c r="BC20" s="62">
        <f t="shared" si="17"/>
        <v>0</v>
      </c>
      <c r="BE20" s="30">
        <f t="shared" si="18"/>
        <v>0</v>
      </c>
      <c r="BF20" s="30">
        <f t="shared" si="19"/>
        <v>0</v>
      </c>
      <c r="BG20" s="296">
        <f t="shared" si="20"/>
        <v>0</v>
      </c>
      <c r="BH20" s="30">
        <f t="shared" si="21"/>
        <v>0</v>
      </c>
      <c r="BI20" s="30">
        <f t="shared" si="22"/>
        <v>0</v>
      </c>
    </row>
    <row r="21" spans="1:61" ht="16" customHeight="1" x14ac:dyDescent="0.2">
      <c r="A21" s="39">
        <v>11</v>
      </c>
      <c r="B21" s="298" t="s">
        <v>246</v>
      </c>
      <c r="C21" s="118" t="s">
        <v>159</v>
      </c>
      <c r="D21" s="118" t="s">
        <v>200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29"/>
      <c r="AD21" s="30"/>
      <c r="AE21" s="30"/>
      <c r="AF21" s="30"/>
      <c r="AG21" s="30"/>
      <c r="AH21" s="30"/>
      <c r="AI21" s="30"/>
      <c r="AJ21" s="13"/>
      <c r="AK21" s="51">
        <f t="shared" si="4"/>
        <v>0</v>
      </c>
      <c r="AL21" s="52">
        <f t="shared" si="5"/>
        <v>0</v>
      </c>
      <c r="AM21" s="53">
        <f t="shared" si="6"/>
        <v>0</v>
      </c>
      <c r="AN21" s="54">
        <f t="shared" si="7"/>
        <v>0</v>
      </c>
      <c r="AO21" s="55">
        <f t="shared" si="8"/>
        <v>0</v>
      </c>
      <c r="AP21" s="45"/>
      <c r="AR21" s="56">
        <f t="shared" si="9"/>
        <v>0</v>
      </c>
      <c r="AS21" s="30"/>
      <c r="AT21" s="57">
        <f t="shared" si="10"/>
        <v>0</v>
      </c>
      <c r="AU21" s="58" t="str">
        <f t="shared" si="11"/>
        <v/>
      </c>
      <c r="AV21" s="56" t="str">
        <f t="shared" si="12"/>
        <v/>
      </c>
      <c r="AW21" s="30"/>
      <c r="AX21" s="57">
        <f t="shared" si="13"/>
        <v>0</v>
      </c>
      <c r="AY21" s="59" t="str">
        <f t="shared" si="14"/>
        <v/>
      </c>
      <c r="AZ21" s="56" t="str">
        <f t="shared" si="15"/>
        <v/>
      </c>
      <c r="BA21" s="31"/>
      <c r="BB21" s="60" t="str">
        <f t="shared" si="16"/>
        <v/>
      </c>
      <c r="BC21" s="62">
        <f t="shared" si="17"/>
        <v>0</v>
      </c>
      <c r="BE21" s="30">
        <f t="shared" si="18"/>
        <v>0</v>
      </c>
      <c r="BF21" s="30">
        <f t="shared" si="19"/>
        <v>0</v>
      </c>
      <c r="BG21" s="296">
        <f t="shared" si="20"/>
        <v>0</v>
      </c>
      <c r="BH21" s="30">
        <f t="shared" si="21"/>
        <v>0</v>
      </c>
      <c r="BI21" s="30">
        <f t="shared" si="22"/>
        <v>0</v>
      </c>
    </row>
    <row r="22" spans="1:61" ht="16" customHeight="1" x14ac:dyDescent="0.2">
      <c r="A22" s="39">
        <v>12</v>
      </c>
      <c r="B22" s="297" t="s">
        <v>247</v>
      </c>
      <c r="C22" s="119" t="s">
        <v>160</v>
      </c>
      <c r="D22" s="119" t="s">
        <v>201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29"/>
      <c r="AD22" s="30"/>
      <c r="AE22" s="30"/>
      <c r="AF22" s="30"/>
      <c r="AG22" s="30"/>
      <c r="AH22" s="30"/>
      <c r="AI22" s="30"/>
      <c r="AJ22" s="13"/>
      <c r="AK22" s="51">
        <f t="shared" si="4"/>
        <v>0</v>
      </c>
      <c r="AL22" s="52">
        <f t="shared" si="5"/>
        <v>0</v>
      </c>
      <c r="AM22" s="53">
        <f t="shared" si="6"/>
        <v>0</v>
      </c>
      <c r="AN22" s="54">
        <f t="shared" si="7"/>
        <v>0</v>
      </c>
      <c r="AO22" s="55">
        <f t="shared" si="8"/>
        <v>0</v>
      </c>
      <c r="AP22" s="45"/>
      <c r="AR22" s="56">
        <f t="shared" si="9"/>
        <v>0</v>
      </c>
      <c r="AS22" s="30"/>
      <c r="AT22" s="57">
        <f t="shared" si="10"/>
        <v>0</v>
      </c>
      <c r="AU22" s="58" t="str">
        <f t="shared" si="11"/>
        <v/>
      </c>
      <c r="AV22" s="56" t="str">
        <f t="shared" si="12"/>
        <v/>
      </c>
      <c r="AW22" s="30"/>
      <c r="AX22" s="57">
        <f t="shared" si="13"/>
        <v>0</v>
      </c>
      <c r="AY22" s="59" t="str">
        <f t="shared" si="14"/>
        <v/>
      </c>
      <c r="AZ22" s="56" t="str">
        <f t="shared" si="15"/>
        <v/>
      </c>
      <c r="BA22" s="31"/>
      <c r="BB22" s="60" t="str">
        <f t="shared" si="16"/>
        <v/>
      </c>
      <c r="BC22" s="62">
        <f t="shared" si="17"/>
        <v>0</v>
      </c>
      <c r="BE22" s="30">
        <f t="shared" si="18"/>
        <v>0</v>
      </c>
      <c r="BF22" s="30">
        <f t="shared" si="19"/>
        <v>0</v>
      </c>
      <c r="BG22" s="296">
        <f t="shared" si="20"/>
        <v>0</v>
      </c>
      <c r="BH22" s="30">
        <f t="shared" si="21"/>
        <v>0</v>
      </c>
      <c r="BI22" s="30">
        <f t="shared" si="22"/>
        <v>0</v>
      </c>
    </row>
    <row r="23" spans="1:61" ht="16" customHeight="1" x14ac:dyDescent="0.2">
      <c r="A23" s="39">
        <v>13</v>
      </c>
      <c r="B23" s="297" t="s">
        <v>248</v>
      </c>
      <c r="C23" s="118" t="s">
        <v>161</v>
      </c>
      <c r="D23" s="118" t="s">
        <v>202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29"/>
      <c r="AD23" s="30"/>
      <c r="AE23" s="30"/>
      <c r="AF23" s="30"/>
      <c r="AG23" s="30"/>
      <c r="AH23" s="30"/>
      <c r="AI23" s="30"/>
      <c r="AJ23" s="13"/>
      <c r="AK23" s="51">
        <f t="shared" si="4"/>
        <v>0</v>
      </c>
      <c r="AL23" s="52">
        <f t="shared" si="5"/>
        <v>0</v>
      </c>
      <c r="AM23" s="53">
        <f t="shared" si="6"/>
        <v>0</v>
      </c>
      <c r="AN23" s="54">
        <f t="shared" si="7"/>
        <v>0</v>
      </c>
      <c r="AO23" s="55">
        <f t="shared" si="8"/>
        <v>0</v>
      </c>
      <c r="AP23" s="45"/>
      <c r="AR23" s="56">
        <f t="shared" si="9"/>
        <v>0</v>
      </c>
      <c r="AS23" s="30"/>
      <c r="AT23" s="57">
        <f t="shared" si="10"/>
        <v>0</v>
      </c>
      <c r="AU23" s="58" t="str">
        <f t="shared" si="11"/>
        <v/>
      </c>
      <c r="AV23" s="56" t="str">
        <f t="shared" si="12"/>
        <v/>
      </c>
      <c r="AW23" s="30"/>
      <c r="AX23" s="57">
        <f t="shared" si="13"/>
        <v>0</v>
      </c>
      <c r="AY23" s="59" t="str">
        <f t="shared" si="14"/>
        <v/>
      </c>
      <c r="AZ23" s="56" t="str">
        <f t="shared" si="15"/>
        <v/>
      </c>
      <c r="BA23" s="31"/>
      <c r="BB23" s="60" t="str">
        <f t="shared" si="16"/>
        <v/>
      </c>
      <c r="BC23" s="62">
        <f t="shared" si="17"/>
        <v>0</v>
      </c>
      <c r="BE23" s="30">
        <f t="shared" si="18"/>
        <v>0</v>
      </c>
      <c r="BF23" s="30">
        <f t="shared" si="19"/>
        <v>0</v>
      </c>
      <c r="BG23" s="296">
        <f t="shared" si="20"/>
        <v>0</v>
      </c>
      <c r="BH23" s="30">
        <f t="shared" si="21"/>
        <v>0</v>
      </c>
      <c r="BI23" s="30">
        <f t="shared" si="22"/>
        <v>0</v>
      </c>
    </row>
    <row r="24" spans="1:61" ht="16" customHeight="1" x14ac:dyDescent="0.2">
      <c r="A24" s="39">
        <v>14</v>
      </c>
      <c r="B24" s="298" t="s">
        <v>249</v>
      </c>
      <c r="C24" s="119" t="s">
        <v>162</v>
      </c>
      <c r="D24" s="119" t="s">
        <v>203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29"/>
      <c r="AD24" s="30"/>
      <c r="AE24" s="30"/>
      <c r="AF24" s="30"/>
      <c r="AG24" s="30"/>
      <c r="AH24" s="30"/>
      <c r="AI24" s="30"/>
      <c r="AJ24" s="13"/>
      <c r="AK24" s="51">
        <f t="shared" si="4"/>
        <v>0</v>
      </c>
      <c r="AL24" s="52">
        <f t="shared" si="5"/>
        <v>0</v>
      </c>
      <c r="AM24" s="53">
        <f t="shared" si="6"/>
        <v>0</v>
      </c>
      <c r="AN24" s="54">
        <f t="shared" si="7"/>
        <v>0</v>
      </c>
      <c r="AO24" s="55">
        <f t="shared" si="8"/>
        <v>0</v>
      </c>
      <c r="AP24" s="45"/>
      <c r="AR24" s="56">
        <f t="shared" si="9"/>
        <v>0</v>
      </c>
      <c r="AS24" s="30"/>
      <c r="AT24" s="57">
        <f t="shared" si="10"/>
        <v>0</v>
      </c>
      <c r="AU24" s="58" t="str">
        <f t="shared" si="11"/>
        <v/>
      </c>
      <c r="AV24" s="56" t="str">
        <f t="shared" si="12"/>
        <v/>
      </c>
      <c r="AW24" s="30"/>
      <c r="AX24" s="57">
        <f t="shared" si="13"/>
        <v>0</v>
      </c>
      <c r="AY24" s="59" t="str">
        <f t="shared" si="14"/>
        <v/>
      </c>
      <c r="AZ24" s="56" t="str">
        <f t="shared" si="15"/>
        <v/>
      </c>
      <c r="BA24" s="31"/>
      <c r="BB24" s="60" t="str">
        <f t="shared" si="16"/>
        <v/>
      </c>
      <c r="BC24" s="62">
        <f t="shared" si="17"/>
        <v>0</v>
      </c>
      <c r="BE24" s="30">
        <f t="shared" si="18"/>
        <v>0</v>
      </c>
      <c r="BF24" s="30">
        <f t="shared" si="19"/>
        <v>0</v>
      </c>
      <c r="BG24" s="296">
        <f t="shared" si="20"/>
        <v>0</v>
      </c>
      <c r="BH24" s="30">
        <f t="shared" si="21"/>
        <v>0</v>
      </c>
      <c r="BI24" s="30">
        <f t="shared" si="22"/>
        <v>0</v>
      </c>
    </row>
    <row r="25" spans="1:61" ht="16" customHeight="1" x14ac:dyDescent="0.2">
      <c r="A25" s="39">
        <v>15</v>
      </c>
      <c r="B25" s="297" t="s">
        <v>250</v>
      </c>
      <c r="C25" s="118" t="s">
        <v>163</v>
      </c>
      <c r="D25" s="118" t="s">
        <v>204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29"/>
      <c r="AD25" s="30"/>
      <c r="AE25" s="30"/>
      <c r="AF25" s="30"/>
      <c r="AG25" s="30"/>
      <c r="AH25" s="30"/>
      <c r="AI25" s="30"/>
      <c r="AJ25" s="13"/>
      <c r="AK25" s="51">
        <f t="shared" si="4"/>
        <v>0</v>
      </c>
      <c r="AL25" s="52">
        <f t="shared" si="5"/>
        <v>0</v>
      </c>
      <c r="AM25" s="53">
        <f t="shared" si="6"/>
        <v>0</v>
      </c>
      <c r="AN25" s="54">
        <f t="shared" si="7"/>
        <v>0</v>
      </c>
      <c r="AO25" s="55">
        <f t="shared" si="8"/>
        <v>0</v>
      </c>
      <c r="AP25" s="45"/>
      <c r="AR25" s="56">
        <f t="shared" si="9"/>
        <v>0</v>
      </c>
      <c r="AS25" s="30"/>
      <c r="AT25" s="57">
        <f t="shared" si="10"/>
        <v>0</v>
      </c>
      <c r="AU25" s="58" t="str">
        <f t="shared" si="11"/>
        <v/>
      </c>
      <c r="AV25" s="56" t="str">
        <f t="shared" si="12"/>
        <v/>
      </c>
      <c r="AW25" s="30"/>
      <c r="AX25" s="57">
        <f t="shared" si="13"/>
        <v>0</v>
      </c>
      <c r="AY25" s="59" t="str">
        <f t="shared" si="14"/>
        <v/>
      </c>
      <c r="AZ25" s="56" t="str">
        <f t="shared" si="15"/>
        <v/>
      </c>
      <c r="BA25" s="31"/>
      <c r="BB25" s="60" t="str">
        <f t="shared" si="16"/>
        <v/>
      </c>
      <c r="BC25" s="62">
        <f t="shared" si="17"/>
        <v>0</v>
      </c>
      <c r="BE25" s="30">
        <f t="shared" si="18"/>
        <v>0</v>
      </c>
      <c r="BF25" s="30">
        <f t="shared" si="19"/>
        <v>0</v>
      </c>
      <c r="BG25" s="296">
        <f t="shared" si="20"/>
        <v>0</v>
      </c>
      <c r="BH25" s="30">
        <f t="shared" si="21"/>
        <v>0</v>
      </c>
      <c r="BI25" s="30">
        <f t="shared" si="22"/>
        <v>0</v>
      </c>
    </row>
    <row r="26" spans="1:61" ht="16" customHeight="1" x14ac:dyDescent="0.2">
      <c r="A26" s="39">
        <v>16</v>
      </c>
      <c r="B26" s="297" t="s">
        <v>251</v>
      </c>
      <c r="C26" s="119" t="s">
        <v>164</v>
      </c>
      <c r="D26" s="119" t="s">
        <v>205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13"/>
      <c r="AK26" s="51">
        <f t="shared" si="4"/>
        <v>0</v>
      </c>
      <c r="AL26" s="52">
        <f t="shared" si="5"/>
        <v>0</v>
      </c>
      <c r="AM26" s="53">
        <f t="shared" si="6"/>
        <v>0</v>
      </c>
      <c r="AN26" s="54">
        <f t="shared" si="7"/>
        <v>0</v>
      </c>
      <c r="AO26" s="55">
        <f t="shared" si="8"/>
        <v>0</v>
      </c>
      <c r="AP26" s="45"/>
      <c r="AR26" s="56">
        <f t="shared" si="9"/>
        <v>0</v>
      </c>
      <c r="AS26" s="30"/>
      <c r="AT26" s="57">
        <f t="shared" si="10"/>
        <v>0</v>
      </c>
      <c r="AU26" s="58" t="str">
        <f t="shared" si="11"/>
        <v/>
      </c>
      <c r="AV26" s="56" t="str">
        <f t="shared" si="12"/>
        <v/>
      </c>
      <c r="AW26" s="30"/>
      <c r="AX26" s="57">
        <f t="shared" si="13"/>
        <v>0</v>
      </c>
      <c r="AY26" s="59" t="str">
        <f t="shared" si="14"/>
        <v/>
      </c>
      <c r="AZ26" s="56" t="str">
        <f t="shared" si="15"/>
        <v/>
      </c>
      <c r="BA26" s="31"/>
      <c r="BB26" s="60" t="str">
        <f t="shared" si="16"/>
        <v/>
      </c>
      <c r="BC26" s="62">
        <f t="shared" si="17"/>
        <v>0</v>
      </c>
      <c r="BE26" s="30">
        <f t="shared" si="18"/>
        <v>0</v>
      </c>
      <c r="BF26" s="30">
        <f t="shared" si="19"/>
        <v>0</v>
      </c>
      <c r="BG26" s="296">
        <f t="shared" si="20"/>
        <v>0</v>
      </c>
      <c r="BH26" s="30">
        <f t="shared" si="21"/>
        <v>0</v>
      </c>
      <c r="BI26" s="30">
        <f t="shared" si="22"/>
        <v>0</v>
      </c>
    </row>
    <row r="27" spans="1:61" ht="16" customHeight="1" x14ac:dyDescent="0.2">
      <c r="A27" s="39">
        <v>17</v>
      </c>
      <c r="B27" s="298" t="s">
        <v>252</v>
      </c>
      <c r="C27" s="118" t="s">
        <v>165</v>
      </c>
      <c r="D27" s="118" t="s">
        <v>206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13"/>
      <c r="AK27" s="51">
        <f t="shared" si="4"/>
        <v>0</v>
      </c>
      <c r="AL27" s="52">
        <f t="shared" si="5"/>
        <v>0</v>
      </c>
      <c r="AM27" s="53">
        <f t="shared" si="6"/>
        <v>0</v>
      </c>
      <c r="AN27" s="54">
        <f t="shared" si="7"/>
        <v>0</v>
      </c>
      <c r="AO27" s="55">
        <f t="shared" si="8"/>
        <v>0</v>
      </c>
      <c r="AP27" s="45"/>
      <c r="AR27" s="56">
        <f t="shared" si="9"/>
        <v>0</v>
      </c>
      <c r="AS27" s="30"/>
      <c r="AT27" s="57">
        <f t="shared" si="10"/>
        <v>0</v>
      </c>
      <c r="AU27" s="58" t="str">
        <f t="shared" si="11"/>
        <v/>
      </c>
      <c r="AV27" s="56" t="str">
        <f t="shared" si="12"/>
        <v/>
      </c>
      <c r="AW27" s="30"/>
      <c r="AX27" s="57">
        <f t="shared" si="13"/>
        <v>0</v>
      </c>
      <c r="AY27" s="59" t="str">
        <f t="shared" si="14"/>
        <v/>
      </c>
      <c r="AZ27" s="56" t="str">
        <f t="shared" si="15"/>
        <v/>
      </c>
      <c r="BA27" s="31"/>
      <c r="BB27" s="60" t="str">
        <f t="shared" si="16"/>
        <v/>
      </c>
      <c r="BC27" s="62">
        <f t="shared" si="17"/>
        <v>0</v>
      </c>
      <c r="BE27" s="30">
        <f t="shared" si="18"/>
        <v>0</v>
      </c>
      <c r="BF27" s="30">
        <f t="shared" si="19"/>
        <v>0</v>
      </c>
      <c r="BG27" s="296">
        <f t="shared" si="20"/>
        <v>0</v>
      </c>
      <c r="BH27" s="30">
        <f t="shared" si="21"/>
        <v>0</v>
      </c>
      <c r="BI27" s="30">
        <f t="shared" si="22"/>
        <v>0</v>
      </c>
    </row>
    <row r="28" spans="1:61" ht="16" customHeight="1" x14ac:dyDescent="0.2">
      <c r="A28" s="39">
        <v>18</v>
      </c>
      <c r="B28" s="297" t="s">
        <v>253</v>
      </c>
      <c r="C28" s="119" t="s">
        <v>166</v>
      </c>
      <c r="D28" s="119" t="s">
        <v>207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4"/>
        <v>0</v>
      </c>
      <c r="AL28" s="52">
        <f t="shared" si="5"/>
        <v>0</v>
      </c>
      <c r="AM28" s="53">
        <f t="shared" si="6"/>
        <v>0</v>
      </c>
      <c r="AN28" s="54">
        <f t="shared" si="7"/>
        <v>0</v>
      </c>
      <c r="AO28" s="55">
        <f t="shared" si="8"/>
        <v>0</v>
      </c>
      <c r="AP28" s="45"/>
      <c r="AR28" s="56">
        <f t="shared" si="9"/>
        <v>0</v>
      </c>
      <c r="AS28" s="30"/>
      <c r="AT28" s="57">
        <f t="shared" si="10"/>
        <v>0</v>
      </c>
      <c r="AU28" s="58" t="str">
        <f t="shared" si="11"/>
        <v/>
      </c>
      <c r="AV28" s="56" t="str">
        <f t="shared" si="12"/>
        <v/>
      </c>
      <c r="AW28" s="30"/>
      <c r="AX28" s="57">
        <f t="shared" si="13"/>
        <v>0</v>
      </c>
      <c r="AY28" s="59" t="str">
        <f t="shared" si="14"/>
        <v/>
      </c>
      <c r="AZ28" s="56" t="str">
        <f t="shared" si="15"/>
        <v/>
      </c>
      <c r="BA28" s="31"/>
      <c r="BB28" s="60" t="str">
        <f t="shared" si="16"/>
        <v/>
      </c>
      <c r="BC28" s="62">
        <f t="shared" si="17"/>
        <v>0</v>
      </c>
      <c r="BE28" s="30">
        <f t="shared" si="18"/>
        <v>0</v>
      </c>
      <c r="BF28" s="30">
        <f t="shared" si="19"/>
        <v>0</v>
      </c>
      <c r="BG28" s="296">
        <f t="shared" si="20"/>
        <v>0</v>
      </c>
      <c r="BH28" s="30">
        <f t="shared" si="21"/>
        <v>0</v>
      </c>
      <c r="BI28" s="30">
        <f t="shared" si="22"/>
        <v>0</v>
      </c>
    </row>
    <row r="29" spans="1:61" ht="16" customHeight="1" x14ac:dyDescent="0.2">
      <c r="A29" s="39">
        <v>19</v>
      </c>
      <c r="B29" s="297" t="s">
        <v>254</v>
      </c>
      <c r="C29" s="118" t="s">
        <v>167</v>
      </c>
      <c r="D29" s="118" t="s">
        <v>208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29"/>
      <c r="AD29" s="30"/>
      <c r="AE29" s="30"/>
      <c r="AF29" s="30"/>
      <c r="AG29" s="30"/>
      <c r="AH29" s="30"/>
      <c r="AI29" s="30"/>
      <c r="AJ29" s="13"/>
      <c r="AK29" s="51">
        <f t="shared" si="4"/>
        <v>0</v>
      </c>
      <c r="AL29" s="52">
        <f t="shared" si="5"/>
        <v>0</v>
      </c>
      <c r="AM29" s="53">
        <f t="shared" si="6"/>
        <v>0</v>
      </c>
      <c r="AN29" s="54">
        <f t="shared" si="7"/>
        <v>0</v>
      </c>
      <c r="AO29" s="55">
        <f t="shared" si="8"/>
        <v>0</v>
      </c>
      <c r="AP29" s="45"/>
      <c r="AR29" s="56">
        <f t="shared" si="9"/>
        <v>0</v>
      </c>
      <c r="AS29" s="30"/>
      <c r="AT29" s="57">
        <f t="shared" si="10"/>
        <v>0</v>
      </c>
      <c r="AU29" s="58" t="str">
        <f t="shared" si="11"/>
        <v/>
      </c>
      <c r="AV29" s="56" t="str">
        <f t="shared" si="12"/>
        <v/>
      </c>
      <c r="AW29" s="30"/>
      <c r="AX29" s="57">
        <f t="shared" si="13"/>
        <v>0</v>
      </c>
      <c r="AY29" s="59" t="str">
        <f t="shared" si="14"/>
        <v/>
      </c>
      <c r="AZ29" s="56" t="str">
        <f t="shared" si="15"/>
        <v/>
      </c>
      <c r="BA29" s="31"/>
      <c r="BB29" s="60" t="str">
        <f t="shared" si="16"/>
        <v/>
      </c>
      <c r="BC29" s="62">
        <f t="shared" si="17"/>
        <v>0</v>
      </c>
      <c r="BE29" s="30">
        <f t="shared" si="18"/>
        <v>0</v>
      </c>
      <c r="BF29" s="30">
        <f t="shared" si="19"/>
        <v>0</v>
      </c>
      <c r="BG29" s="296">
        <f t="shared" si="20"/>
        <v>0</v>
      </c>
      <c r="BH29" s="30">
        <f t="shared" si="21"/>
        <v>0</v>
      </c>
      <c r="BI29" s="30">
        <f t="shared" si="22"/>
        <v>0</v>
      </c>
    </row>
    <row r="30" spans="1:61" ht="16" customHeight="1" x14ac:dyDescent="0.2">
      <c r="A30" s="39">
        <v>20</v>
      </c>
      <c r="B30" s="298" t="s">
        <v>255</v>
      </c>
      <c r="C30" s="119" t="s">
        <v>168</v>
      </c>
      <c r="D30" s="119" t="s">
        <v>209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29"/>
      <c r="AD30" s="30"/>
      <c r="AE30" s="30"/>
      <c r="AF30" s="30"/>
      <c r="AG30" s="30"/>
      <c r="AH30" s="30"/>
      <c r="AI30" s="30"/>
      <c r="AJ30" s="13"/>
      <c r="AK30" s="51">
        <f t="shared" si="4"/>
        <v>0</v>
      </c>
      <c r="AL30" s="52">
        <f t="shared" si="5"/>
        <v>0</v>
      </c>
      <c r="AM30" s="53">
        <f t="shared" si="6"/>
        <v>0</v>
      </c>
      <c r="AN30" s="54">
        <f t="shared" si="7"/>
        <v>0</v>
      </c>
      <c r="AO30" s="55">
        <f t="shared" si="8"/>
        <v>0</v>
      </c>
      <c r="AP30" s="45"/>
      <c r="AR30" s="56">
        <f t="shared" si="9"/>
        <v>0</v>
      </c>
      <c r="AS30" s="30"/>
      <c r="AT30" s="57">
        <f t="shared" si="10"/>
        <v>0</v>
      </c>
      <c r="AU30" s="58" t="str">
        <f t="shared" si="11"/>
        <v/>
      </c>
      <c r="AV30" s="56" t="str">
        <f t="shared" si="12"/>
        <v/>
      </c>
      <c r="AW30" s="30"/>
      <c r="AX30" s="57">
        <f t="shared" si="13"/>
        <v>0</v>
      </c>
      <c r="AY30" s="59" t="str">
        <f t="shared" si="14"/>
        <v/>
      </c>
      <c r="AZ30" s="56" t="str">
        <f t="shared" si="15"/>
        <v/>
      </c>
      <c r="BA30" s="31"/>
      <c r="BB30" s="60" t="str">
        <f t="shared" si="16"/>
        <v/>
      </c>
      <c r="BC30" s="62">
        <f t="shared" si="17"/>
        <v>0</v>
      </c>
      <c r="BE30" s="30">
        <f t="shared" si="18"/>
        <v>0</v>
      </c>
      <c r="BF30" s="30">
        <f t="shared" si="19"/>
        <v>0</v>
      </c>
      <c r="BG30" s="296">
        <f t="shared" si="20"/>
        <v>0</v>
      </c>
      <c r="BH30" s="30">
        <f t="shared" si="21"/>
        <v>0</v>
      </c>
      <c r="BI30" s="30">
        <f t="shared" si="22"/>
        <v>0</v>
      </c>
    </row>
    <row r="31" spans="1:61" ht="16" customHeight="1" x14ac:dyDescent="0.2">
      <c r="A31" s="39">
        <v>21</v>
      </c>
      <c r="B31" s="297" t="s">
        <v>256</v>
      </c>
      <c r="C31" s="118" t="s">
        <v>169</v>
      </c>
      <c r="D31" s="118" t="s">
        <v>210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4"/>
        <v>0</v>
      </c>
      <c r="AL31" s="52">
        <f t="shared" si="5"/>
        <v>0</v>
      </c>
      <c r="AM31" s="53">
        <f t="shared" si="6"/>
        <v>0</v>
      </c>
      <c r="AN31" s="54">
        <f t="shared" si="7"/>
        <v>0</v>
      </c>
      <c r="AO31" s="55">
        <f t="shared" si="8"/>
        <v>0</v>
      </c>
      <c r="AP31" s="45"/>
      <c r="AR31" s="56">
        <f t="shared" si="9"/>
        <v>0</v>
      </c>
      <c r="AS31" s="30"/>
      <c r="AT31" s="57">
        <f t="shared" si="10"/>
        <v>0</v>
      </c>
      <c r="AU31" s="58" t="str">
        <f t="shared" si="11"/>
        <v/>
      </c>
      <c r="AV31" s="56" t="str">
        <f t="shared" si="12"/>
        <v/>
      </c>
      <c r="AW31" s="30"/>
      <c r="AX31" s="57">
        <f t="shared" si="13"/>
        <v>0</v>
      </c>
      <c r="AY31" s="59" t="str">
        <f t="shared" si="14"/>
        <v/>
      </c>
      <c r="AZ31" s="56" t="str">
        <f t="shared" si="15"/>
        <v/>
      </c>
      <c r="BA31" s="31"/>
      <c r="BB31" s="60" t="str">
        <f t="shared" si="16"/>
        <v/>
      </c>
      <c r="BC31" s="62">
        <f t="shared" si="17"/>
        <v>0</v>
      </c>
      <c r="BE31" s="30">
        <f t="shared" si="18"/>
        <v>0</v>
      </c>
      <c r="BF31" s="30">
        <f t="shared" si="19"/>
        <v>0</v>
      </c>
      <c r="BG31" s="296">
        <f t="shared" si="20"/>
        <v>0</v>
      </c>
      <c r="BH31" s="30">
        <f t="shared" si="21"/>
        <v>0</v>
      </c>
      <c r="BI31" s="30">
        <f t="shared" si="22"/>
        <v>0</v>
      </c>
    </row>
    <row r="32" spans="1:61" ht="16" customHeight="1" x14ac:dyDescent="0.2">
      <c r="A32" s="39">
        <v>22</v>
      </c>
      <c r="B32" s="297" t="s">
        <v>257</v>
      </c>
      <c r="C32" s="119" t="s">
        <v>170</v>
      </c>
      <c r="D32" s="119" t="s">
        <v>211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29"/>
      <c r="AD32" s="30"/>
      <c r="AE32" s="30"/>
      <c r="AF32" s="30"/>
      <c r="AG32" s="30"/>
      <c r="AH32" s="30"/>
      <c r="AI32" s="30"/>
      <c r="AJ32" s="13"/>
      <c r="AK32" s="51">
        <f t="shared" si="4"/>
        <v>0</v>
      </c>
      <c r="AL32" s="52">
        <f t="shared" si="5"/>
        <v>0</v>
      </c>
      <c r="AM32" s="53">
        <f t="shared" si="6"/>
        <v>0</v>
      </c>
      <c r="AN32" s="54">
        <f t="shared" si="7"/>
        <v>0</v>
      </c>
      <c r="AO32" s="55">
        <f t="shared" si="8"/>
        <v>0</v>
      </c>
      <c r="AP32" s="45"/>
      <c r="AR32" s="56">
        <f t="shared" si="9"/>
        <v>0</v>
      </c>
      <c r="AS32" s="30"/>
      <c r="AT32" s="57">
        <f t="shared" si="10"/>
        <v>0</v>
      </c>
      <c r="AU32" s="58" t="str">
        <f t="shared" si="11"/>
        <v/>
      </c>
      <c r="AV32" s="56" t="str">
        <f t="shared" si="12"/>
        <v/>
      </c>
      <c r="AW32" s="30"/>
      <c r="AX32" s="57">
        <f t="shared" si="13"/>
        <v>0</v>
      </c>
      <c r="AY32" s="59" t="str">
        <f t="shared" si="14"/>
        <v/>
      </c>
      <c r="AZ32" s="56" t="str">
        <f t="shared" si="15"/>
        <v/>
      </c>
      <c r="BA32" s="31"/>
      <c r="BB32" s="60" t="str">
        <f t="shared" si="16"/>
        <v/>
      </c>
      <c r="BC32" s="62">
        <f t="shared" si="17"/>
        <v>0</v>
      </c>
      <c r="BE32" s="30">
        <f t="shared" si="18"/>
        <v>0</v>
      </c>
      <c r="BF32" s="30">
        <f t="shared" si="19"/>
        <v>0</v>
      </c>
      <c r="BG32" s="296">
        <f t="shared" si="20"/>
        <v>0</v>
      </c>
      <c r="BH32" s="30">
        <f t="shared" si="21"/>
        <v>0</v>
      </c>
      <c r="BI32" s="30">
        <f t="shared" si="22"/>
        <v>0</v>
      </c>
    </row>
    <row r="33" spans="1:61" ht="16" customHeight="1" x14ac:dyDescent="0.2">
      <c r="A33" s="39">
        <v>23</v>
      </c>
      <c r="B33" s="298" t="s">
        <v>258</v>
      </c>
      <c r="C33" s="118" t="s">
        <v>171</v>
      </c>
      <c r="D33" s="118" t="s">
        <v>212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29"/>
      <c r="AD33" s="30"/>
      <c r="AE33" s="30"/>
      <c r="AF33" s="30"/>
      <c r="AG33" s="30"/>
      <c r="AH33" s="30"/>
      <c r="AI33" s="30"/>
      <c r="AJ33" s="13"/>
      <c r="AK33" s="51">
        <f t="shared" si="4"/>
        <v>0</v>
      </c>
      <c r="AL33" s="52">
        <f t="shared" si="5"/>
        <v>0</v>
      </c>
      <c r="AM33" s="53">
        <f t="shared" si="6"/>
        <v>0</v>
      </c>
      <c r="AN33" s="54">
        <f t="shared" si="7"/>
        <v>0</v>
      </c>
      <c r="AO33" s="55">
        <f t="shared" si="8"/>
        <v>0</v>
      </c>
      <c r="AP33" s="45"/>
      <c r="AR33" s="56">
        <f t="shared" si="9"/>
        <v>0</v>
      </c>
      <c r="AS33" s="30"/>
      <c r="AT33" s="57">
        <f t="shared" si="10"/>
        <v>0</v>
      </c>
      <c r="AU33" s="58" t="str">
        <f t="shared" si="11"/>
        <v/>
      </c>
      <c r="AV33" s="56" t="str">
        <f t="shared" si="12"/>
        <v/>
      </c>
      <c r="AW33" s="30"/>
      <c r="AX33" s="57">
        <f t="shared" si="13"/>
        <v>0</v>
      </c>
      <c r="AY33" s="59" t="str">
        <f t="shared" si="14"/>
        <v/>
      </c>
      <c r="AZ33" s="56" t="str">
        <f t="shared" si="15"/>
        <v/>
      </c>
      <c r="BA33" s="31"/>
      <c r="BB33" s="60" t="str">
        <f t="shared" si="16"/>
        <v/>
      </c>
      <c r="BC33" s="62">
        <f t="shared" si="17"/>
        <v>0</v>
      </c>
      <c r="BE33" s="30">
        <f t="shared" si="18"/>
        <v>0</v>
      </c>
      <c r="BF33" s="30">
        <f t="shared" si="19"/>
        <v>0</v>
      </c>
      <c r="BG33" s="296">
        <f t="shared" si="20"/>
        <v>0</v>
      </c>
      <c r="BH33" s="30">
        <f t="shared" si="21"/>
        <v>0</v>
      </c>
      <c r="BI33" s="30">
        <f t="shared" si="22"/>
        <v>0</v>
      </c>
    </row>
    <row r="34" spans="1:61" ht="16" customHeight="1" x14ac:dyDescent="0.2">
      <c r="A34" s="39">
        <v>24</v>
      </c>
      <c r="B34" s="297" t="s">
        <v>259</v>
      </c>
      <c r="C34" s="119" t="s">
        <v>172</v>
      </c>
      <c r="D34" s="119" t="s">
        <v>213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29"/>
      <c r="AD34" s="30"/>
      <c r="AE34" s="30"/>
      <c r="AF34" s="30"/>
      <c r="AG34" s="30"/>
      <c r="AH34" s="30"/>
      <c r="AI34" s="30"/>
      <c r="AJ34" s="13"/>
      <c r="AK34" s="51">
        <f t="shared" si="4"/>
        <v>0</v>
      </c>
      <c r="AL34" s="52">
        <f t="shared" si="5"/>
        <v>0</v>
      </c>
      <c r="AM34" s="53">
        <f t="shared" si="6"/>
        <v>0</v>
      </c>
      <c r="AN34" s="54">
        <f t="shared" si="7"/>
        <v>0</v>
      </c>
      <c r="AO34" s="55">
        <f t="shared" si="8"/>
        <v>0</v>
      </c>
      <c r="AP34" s="45"/>
      <c r="AR34" s="56">
        <f t="shared" si="9"/>
        <v>0</v>
      </c>
      <c r="AS34" s="30"/>
      <c r="AT34" s="57">
        <f t="shared" si="10"/>
        <v>0</v>
      </c>
      <c r="AU34" s="58" t="str">
        <f t="shared" si="11"/>
        <v/>
      </c>
      <c r="AV34" s="56" t="str">
        <f t="shared" si="12"/>
        <v/>
      </c>
      <c r="AW34" s="30"/>
      <c r="AX34" s="57">
        <f t="shared" si="13"/>
        <v>0</v>
      </c>
      <c r="AY34" s="59" t="str">
        <f t="shared" si="14"/>
        <v/>
      </c>
      <c r="AZ34" s="56" t="str">
        <f t="shared" si="15"/>
        <v/>
      </c>
      <c r="BA34" s="31"/>
      <c r="BB34" s="60" t="str">
        <f t="shared" si="16"/>
        <v/>
      </c>
      <c r="BC34" s="62">
        <f t="shared" si="17"/>
        <v>0</v>
      </c>
      <c r="BE34" s="30">
        <f t="shared" si="18"/>
        <v>0</v>
      </c>
      <c r="BF34" s="30">
        <f t="shared" si="19"/>
        <v>0</v>
      </c>
      <c r="BG34" s="296">
        <f t="shared" si="20"/>
        <v>0</v>
      </c>
      <c r="BH34" s="30">
        <f t="shared" si="21"/>
        <v>0</v>
      </c>
      <c r="BI34" s="30">
        <f t="shared" si="22"/>
        <v>0</v>
      </c>
    </row>
    <row r="35" spans="1:61" ht="16" customHeight="1" x14ac:dyDescent="0.2">
      <c r="A35" s="39">
        <v>25</v>
      </c>
      <c r="B35" s="297" t="s">
        <v>260</v>
      </c>
      <c r="C35" s="118" t="s">
        <v>173</v>
      </c>
      <c r="D35" s="118" t="s">
        <v>214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13"/>
      <c r="AK35" s="51">
        <f t="shared" si="4"/>
        <v>0</v>
      </c>
      <c r="AL35" s="52">
        <f t="shared" si="5"/>
        <v>0</v>
      </c>
      <c r="AM35" s="53">
        <f t="shared" si="6"/>
        <v>0</v>
      </c>
      <c r="AN35" s="54">
        <f t="shared" si="7"/>
        <v>0</v>
      </c>
      <c r="AO35" s="55">
        <f t="shared" si="8"/>
        <v>0</v>
      </c>
      <c r="AP35" s="45"/>
      <c r="AR35" s="56">
        <f t="shared" si="9"/>
        <v>0</v>
      </c>
      <c r="AS35" s="30"/>
      <c r="AT35" s="57">
        <f t="shared" si="10"/>
        <v>0</v>
      </c>
      <c r="AU35" s="58" t="str">
        <f t="shared" si="11"/>
        <v/>
      </c>
      <c r="AV35" s="56" t="str">
        <f t="shared" si="12"/>
        <v/>
      </c>
      <c r="AW35" s="30"/>
      <c r="AX35" s="57">
        <f t="shared" si="13"/>
        <v>0</v>
      </c>
      <c r="AY35" s="59" t="str">
        <f t="shared" si="14"/>
        <v/>
      </c>
      <c r="AZ35" s="56" t="str">
        <f t="shared" si="15"/>
        <v/>
      </c>
      <c r="BA35" s="31"/>
      <c r="BB35" s="60" t="str">
        <f t="shared" si="16"/>
        <v/>
      </c>
      <c r="BC35" s="62">
        <f t="shared" si="17"/>
        <v>0</v>
      </c>
      <c r="BE35" s="30">
        <f t="shared" si="18"/>
        <v>0</v>
      </c>
      <c r="BF35" s="30">
        <f t="shared" si="19"/>
        <v>0</v>
      </c>
      <c r="BG35" s="296">
        <f t="shared" si="20"/>
        <v>0</v>
      </c>
      <c r="BH35" s="30">
        <f t="shared" si="21"/>
        <v>0</v>
      </c>
      <c r="BI35" s="30">
        <f t="shared" si="22"/>
        <v>0</v>
      </c>
    </row>
    <row r="36" spans="1:61" ht="16" customHeight="1" x14ac:dyDescent="0.2">
      <c r="A36" s="39">
        <v>26</v>
      </c>
      <c r="B36" s="298" t="s">
        <v>261</v>
      </c>
      <c r="C36" s="119" t="s">
        <v>174</v>
      </c>
      <c r="D36" s="119" t="s">
        <v>215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13"/>
      <c r="AK36" s="51">
        <f t="shared" si="4"/>
        <v>0</v>
      </c>
      <c r="AL36" s="52">
        <f t="shared" si="5"/>
        <v>0</v>
      </c>
      <c r="AM36" s="53">
        <f t="shared" si="6"/>
        <v>0</v>
      </c>
      <c r="AN36" s="54">
        <f t="shared" si="7"/>
        <v>0</v>
      </c>
      <c r="AO36" s="55">
        <f t="shared" si="8"/>
        <v>0</v>
      </c>
      <c r="AP36" s="45"/>
      <c r="AR36" s="56">
        <f t="shared" si="9"/>
        <v>0</v>
      </c>
      <c r="AS36" s="30"/>
      <c r="AT36" s="57">
        <f t="shared" si="10"/>
        <v>0</v>
      </c>
      <c r="AU36" s="58" t="str">
        <f t="shared" si="11"/>
        <v/>
      </c>
      <c r="AV36" s="56" t="str">
        <f t="shared" si="12"/>
        <v/>
      </c>
      <c r="AW36" s="30"/>
      <c r="AX36" s="57">
        <f t="shared" si="13"/>
        <v>0</v>
      </c>
      <c r="AY36" s="59" t="str">
        <f t="shared" si="14"/>
        <v/>
      </c>
      <c r="AZ36" s="56" t="str">
        <f t="shared" si="15"/>
        <v/>
      </c>
      <c r="BA36" s="31"/>
      <c r="BB36" s="60" t="str">
        <f t="shared" si="16"/>
        <v/>
      </c>
      <c r="BC36" s="62">
        <f t="shared" si="17"/>
        <v>0</v>
      </c>
      <c r="BE36" s="30">
        <f t="shared" si="18"/>
        <v>0</v>
      </c>
      <c r="BF36" s="30">
        <f t="shared" si="19"/>
        <v>0</v>
      </c>
      <c r="BG36" s="296">
        <f t="shared" si="20"/>
        <v>0</v>
      </c>
      <c r="BH36" s="30">
        <f t="shared" si="21"/>
        <v>0</v>
      </c>
      <c r="BI36" s="30">
        <f t="shared" si="22"/>
        <v>0</v>
      </c>
    </row>
    <row r="37" spans="1:61" ht="16" customHeight="1" x14ac:dyDescent="0.2">
      <c r="A37" s="39">
        <v>27</v>
      </c>
      <c r="B37" s="297" t="s">
        <v>262</v>
      </c>
      <c r="C37" s="118" t="s">
        <v>175</v>
      </c>
      <c r="D37" s="118" t="s">
        <v>216</v>
      </c>
      <c r="E37" s="29"/>
      <c r="F37" s="30"/>
      <c r="G37" s="30"/>
      <c r="H37" s="30"/>
      <c r="I37" s="30"/>
      <c r="J37" s="30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29"/>
      <c r="AD37" s="30"/>
      <c r="AE37" s="30"/>
      <c r="AF37" s="30"/>
      <c r="AG37" s="30"/>
      <c r="AH37" s="30"/>
      <c r="AI37" s="30"/>
      <c r="AJ37" s="13"/>
      <c r="AK37" s="51">
        <f t="shared" si="4"/>
        <v>0</v>
      </c>
      <c r="AL37" s="52">
        <f t="shared" si="5"/>
        <v>0</v>
      </c>
      <c r="AM37" s="53">
        <f t="shared" si="6"/>
        <v>0</v>
      </c>
      <c r="AN37" s="54">
        <f t="shared" si="7"/>
        <v>0</v>
      </c>
      <c r="AO37" s="55">
        <f t="shared" si="8"/>
        <v>0</v>
      </c>
      <c r="AP37" s="45"/>
      <c r="AR37" s="56">
        <f t="shared" si="9"/>
        <v>0</v>
      </c>
      <c r="AS37" s="30"/>
      <c r="AT37" s="57">
        <f t="shared" si="10"/>
        <v>0</v>
      </c>
      <c r="AU37" s="58" t="str">
        <f t="shared" si="11"/>
        <v/>
      </c>
      <c r="AV37" s="56" t="str">
        <f t="shared" si="12"/>
        <v/>
      </c>
      <c r="AW37" s="30"/>
      <c r="AX37" s="57">
        <f t="shared" si="13"/>
        <v>0</v>
      </c>
      <c r="AY37" s="59" t="str">
        <f t="shared" si="14"/>
        <v/>
      </c>
      <c r="AZ37" s="56" t="str">
        <f t="shared" si="15"/>
        <v/>
      </c>
      <c r="BA37" s="31"/>
      <c r="BB37" s="60" t="str">
        <f t="shared" si="16"/>
        <v/>
      </c>
      <c r="BC37" s="62">
        <f t="shared" si="17"/>
        <v>0</v>
      </c>
      <c r="BE37" s="30">
        <f t="shared" si="18"/>
        <v>0</v>
      </c>
      <c r="BF37" s="30">
        <f t="shared" si="19"/>
        <v>0</v>
      </c>
      <c r="BG37" s="296">
        <f t="shared" si="20"/>
        <v>0</v>
      </c>
      <c r="BH37" s="30">
        <f t="shared" si="21"/>
        <v>0</v>
      </c>
      <c r="BI37" s="30">
        <f t="shared" si="22"/>
        <v>0</v>
      </c>
    </row>
    <row r="38" spans="1:61" ht="16" customHeight="1" x14ac:dyDescent="0.2">
      <c r="A38" s="39">
        <v>28</v>
      </c>
      <c r="B38" s="297" t="s">
        <v>263</v>
      </c>
      <c r="C38" s="119" t="s">
        <v>176</v>
      </c>
      <c r="D38" s="119" t="s">
        <v>217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4"/>
        <v>0</v>
      </c>
      <c r="AL38" s="52">
        <f t="shared" si="5"/>
        <v>0</v>
      </c>
      <c r="AM38" s="53">
        <f t="shared" si="6"/>
        <v>0</v>
      </c>
      <c r="AN38" s="54">
        <f t="shared" si="7"/>
        <v>0</v>
      </c>
      <c r="AO38" s="55">
        <f t="shared" si="8"/>
        <v>0</v>
      </c>
      <c r="AP38" s="45"/>
      <c r="AR38" s="56">
        <f t="shared" si="9"/>
        <v>0</v>
      </c>
      <c r="AS38" s="30"/>
      <c r="AT38" s="57">
        <f t="shared" si="10"/>
        <v>0</v>
      </c>
      <c r="AU38" s="58" t="str">
        <f t="shared" si="11"/>
        <v/>
      </c>
      <c r="AV38" s="56" t="str">
        <f t="shared" si="12"/>
        <v/>
      </c>
      <c r="AW38" s="30"/>
      <c r="AX38" s="57">
        <f t="shared" si="13"/>
        <v>0</v>
      </c>
      <c r="AY38" s="59" t="str">
        <f t="shared" si="14"/>
        <v/>
      </c>
      <c r="AZ38" s="56" t="str">
        <f t="shared" si="15"/>
        <v/>
      </c>
      <c r="BA38" s="31"/>
      <c r="BB38" s="60" t="str">
        <f t="shared" si="16"/>
        <v/>
      </c>
      <c r="BC38" s="62">
        <f t="shared" si="17"/>
        <v>0</v>
      </c>
      <c r="BE38" s="30">
        <f t="shared" si="18"/>
        <v>0</v>
      </c>
      <c r="BF38" s="30">
        <f t="shared" si="19"/>
        <v>0</v>
      </c>
      <c r="BG38" s="296">
        <f t="shared" si="20"/>
        <v>0</v>
      </c>
      <c r="BH38" s="30">
        <f t="shared" si="21"/>
        <v>0</v>
      </c>
      <c r="BI38" s="30">
        <f t="shared" si="22"/>
        <v>0</v>
      </c>
    </row>
    <row r="39" spans="1:61" ht="16" customHeight="1" x14ac:dyDescent="0.2">
      <c r="A39" s="39">
        <v>29</v>
      </c>
      <c r="B39" s="298" t="s">
        <v>264</v>
      </c>
      <c r="C39" s="118" t="s">
        <v>177</v>
      </c>
      <c r="D39" s="118" t="s">
        <v>216</v>
      </c>
      <c r="E39" s="29"/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29"/>
      <c r="AD39" s="30"/>
      <c r="AE39" s="30"/>
      <c r="AF39" s="30"/>
      <c r="AG39" s="30"/>
      <c r="AH39" s="30"/>
      <c r="AI39" s="30"/>
      <c r="AJ39" s="13"/>
      <c r="AK39" s="51">
        <f t="shared" si="4"/>
        <v>0</v>
      </c>
      <c r="AL39" s="52">
        <f t="shared" si="5"/>
        <v>0</v>
      </c>
      <c r="AM39" s="53">
        <f t="shared" si="6"/>
        <v>0</v>
      </c>
      <c r="AN39" s="54">
        <f t="shared" si="7"/>
        <v>0</v>
      </c>
      <c r="AO39" s="55">
        <f t="shared" si="8"/>
        <v>0</v>
      </c>
      <c r="AP39" s="45"/>
      <c r="AR39" s="56">
        <f t="shared" si="9"/>
        <v>0</v>
      </c>
      <c r="AS39" s="30"/>
      <c r="AT39" s="57">
        <f t="shared" si="10"/>
        <v>0</v>
      </c>
      <c r="AU39" s="58" t="str">
        <f t="shared" si="11"/>
        <v/>
      </c>
      <c r="AV39" s="56" t="str">
        <f t="shared" si="12"/>
        <v/>
      </c>
      <c r="AW39" s="30"/>
      <c r="AX39" s="57">
        <f t="shared" si="13"/>
        <v>0</v>
      </c>
      <c r="AY39" s="59" t="str">
        <f t="shared" si="14"/>
        <v/>
      </c>
      <c r="AZ39" s="56" t="str">
        <f t="shared" si="15"/>
        <v/>
      </c>
      <c r="BA39" s="31"/>
      <c r="BB39" s="60" t="str">
        <f t="shared" si="16"/>
        <v/>
      </c>
      <c r="BC39" s="62">
        <f t="shared" si="17"/>
        <v>0</v>
      </c>
      <c r="BE39" s="30">
        <f t="shared" si="18"/>
        <v>0</v>
      </c>
      <c r="BF39" s="30">
        <f t="shared" si="19"/>
        <v>0</v>
      </c>
      <c r="BG39" s="296">
        <f t="shared" si="20"/>
        <v>0</v>
      </c>
      <c r="BH39" s="30">
        <f t="shared" si="21"/>
        <v>0</v>
      </c>
      <c r="BI39" s="30">
        <f t="shared" si="22"/>
        <v>0</v>
      </c>
    </row>
    <row r="40" spans="1:61" ht="16" customHeight="1" x14ac:dyDescent="0.2">
      <c r="A40" s="39">
        <v>30</v>
      </c>
      <c r="B40" s="297" t="s">
        <v>265</v>
      </c>
      <c r="C40" s="119" t="s">
        <v>178</v>
      </c>
      <c r="D40" s="119" t="s">
        <v>218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29"/>
      <c r="AD40" s="30"/>
      <c r="AE40" s="30"/>
      <c r="AF40" s="30"/>
      <c r="AG40" s="30"/>
      <c r="AH40" s="30"/>
      <c r="AI40" s="30"/>
      <c r="AJ40" s="13"/>
      <c r="AK40" s="51">
        <f t="shared" si="4"/>
        <v>0</v>
      </c>
      <c r="AL40" s="52">
        <f t="shared" si="5"/>
        <v>0</v>
      </c>
      <c r="AM40" s="53">
        <f t="shared" si="6"/>
        <v>0</v>
      </c>
      <c r="AN40" s="54">
        <f t="shared" si="7"/>
        <v>0</v>
      </c>
      <c r="AO40" s="55">
        <f t="shared" si="8"/>
        <v>0</v>
      </c>
      <c r="AP40" s="45"/>
      <c r="AR40" s="56">
        <f t="shared" si="9"/>
        <v>0</v>
      </c>
      <c r="AS40" s="30"/>
      <c r="AT40" s="57">
        <f t="shared" si="10"/>
        <v>0</v>
      </c>
      <c r="AU40" s="58" t="str">
        <f t="shared" si="11"/>
        <v/>
      </c>
      <c r="AV40" s="56" t="str">
        <f t="shared" si="12"/>
        <v/>
      </c>
      <c r="AW40" s="30"/>
      <c r="AX40" s="57">
        <f t="shared" si="13"/>
        <v>0</v>
      </c>
      <c r="AY40" s="59" t="str">
        <f t="shared" si="14"/>
        <v/>
      </c>
      <c r="AZ40" s="56" t="str">
        <f t="shared" si="15"/>
        <v/>
      </c>
      <c r="BA40" s="31"/>
      <c r="BB40" s="60" t="str">
        <f t="shared" si="16"/>
        <v/>
      </c>
      <c r="BC40" s="62">
        <f t="shared" si="17"/>
        <v>0</v>
      </c>
      <c r="BE40" s="30">
        <f t="shared" si="18"/>
        <v>0</v>
      </c>
      <c r="BF40" s="30">
        <f t="shared" si="19"/>
        <v>0</v>
      </c>
      <c r="BG40" s="296">
        <f t="shared" si="20"/>
        <v>0</v>
      </c>
      <c r="BH40" s="30">
        <f t="shared" si="21"/>
        <v>0</v>
      </c>
      <c r="BI40" s="30">
        <f t="shared" si="22"/>
        <v>0</v>
      </c>
    </row>
    <row r="41" spans="1:61" ht="16" customHeight="1" x14ac:dyDescent="0.2">
      <c r="A41" s="39">
        <v>31</v>
      </c>
      <c r="B41" s="297" t="s">
        <v>266</v>
      </c>
      <c r="C41" s="118" t="s">
        <v>147</v>
      </c>
      <c r="D41" s="118" t="s">
        <v>219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29"/>
      <c r="AD41" s="30"/>
      <c r="AE41" s="30"/>
      <c r="AF41" s="30"/>
      <c r="AG41" s="30"/>
      <c r="AH41" s="30"/>
      <c r="AI41" s="30"/>
      <c r="AJ41" s="13"/>
      <c r="AK41" s="51">
        <f t="shared" si="4"/>
        <v>0</v>
      </c>
      <c r="AL41" s="52">
        <f t="shared" si="5"/>
        <v>0</v>
      </c>
      <c r="AM41" s="53">
        <f t="shared" si="6"/>
        <v>0</v>
      </c>
      <c r="AN41" s="54">
        <f t="shared" si="7"/>
        <v>0</v>
      </c>
      <c r="AO41" s="55">
        <f t="shared" si="8"/>
        <v>0</v>
      </c>
      <c r="AP41" s="45"/>
      <c r="AR41" s="56">
        <f t="shared" si="9"/>
        <v>0</v>
      </c>
      <c r="AS41" s="30"/>
      <c r="AT41" s="57">
        <f t="shared" si="10"/>
        <v>0</v>
      </c>
      <c r="AU41" s="58" t="str">
        <f t="shared" si="11"/>
        <v/>
      </c>
      <c r="AV41" s="56" t="str">
        <f t="shared" si="12"/>
        <v/>
      </c>
      <c r="AW41" s="30"/>
      <c r="AX41" s="57">
        <f t="shared" si="13"/>
        <v>0</v>
      </c>
      <c r="AY41" s="59" t="str">
        <f t="shared" si="14"/>
        <v/>
      </c>
      <c r="AZ41" s="56" t="str">
        <f t="shared" si="15"/>
        <v/>
      </c>
      <c r="BA41" s="31"/>
      <c r="BB41" s="60" t="str">
        <f t="shared" si="16"/>
        <v/>
      </c>
      <c r="BC41" s="62">
        <f t="shared" si="17"/>
        <v>0</v>
      </c>
      <c r="BE41" s="30">
        <f t="shared" si="18"/>
        <v>0</v>
      </c>
      <c r="BF41" s="30">
        <f t="shared" si="19"/>
        <v>0</v>
      </c>
      <c r="BG41" s="296">
        <f t="shared" si="20"/>
        <v>0</v>
      </c>
      <c r="BH41" s="30">
        <f t="shared" si="21"/>
        <v>0</v>
      </c>
      <c r="BI41" s="30">
        <f t="shared" si="22"/>
        <v>0</v>
      </c>
    </row>
    <row r="42" spans="1:61" ht="16" customHeight="1" x14ac:dyDescent="0.2">
      <c r="A42" s="39">
        <v>32</v>
      </c>
      <c r="B42" s="298" t="s">
        <v>267</v>
      </c>
      <c r="C42" s="119" t="s">
        <v>179</v>
      </c>
      <c r="D42" s="119" t="s">
        <v>220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29"/>
      <c r="AD42" s="30"/>
      <c r="AE42" s="30"/>
      <c r="AF42" s="30"/>
      <c r="AG42" s="30"/>
      <c r="AH42" s="30"/>
      <c r="AI42" s="30"/>
      <c r="AJ42" s="13"/>
      <c r="AK42" s="51">
        <f t="shared" si="4"/>
        <v>0</v>
      </c>
      <c r="AL42" s="52">
        <f t="shared" si="5"/>
        <v>0</v>
      </c>
      <c r="AM42" s="53">
        <f t="shared" si="6"/>
        <v>0</v>
      </c>
      <c r="AN42" s="54">
        <f t="shared" si="7"/>
        <v>0</v>
      </c>
      <c r="AO42" s="55">
        <f t="shared" si="8"/>
        <v>0</v>
      </c>
      <c r="AP42" s="45"/>
      <c r="AR42" s="56">
        <f t="shared" si="9"/>
        <v>0</v>
      </c>
      <c r="AS42" s="30"/>
      <c r="AT42" s="57">
        <f t="shared" si="10"/>
        <v>0</v>
      </c>
      <c r="AU42" s="58" t="str">
        <f t="shared" si="11"/>
        <v/>
      </c>
      <c r="AV42" s="56" t="str">
        <f t="shared" si="12"/>
        <v/>
      </c>
      <c r="AW42" s="30"/>
      <c r="AX42" s="57">
        <f t="shared" si="13"/>
        <v>0</v>
      </c>
      <c r="AY42" s="59" t="str">
        <f t="shared" si="14"/>
        <v/>
      </c>
      <c r="AZ42" s="56" t="str">
        <f t="shared" si="15"/>
        <v/>
      </c>
      <c r="BA42" s="31"/>
      <c r="BB42" s="60" t="str">
        <f t="shared" si="16"/>
        <v/>
      </c>
      <c r="BC42" s="62">
        <f t="shared" si="17"/>
        <v>0</v>
      </c>
      <c r="BE42" s="30">
        <f t="shared" si="18"/>
        <v>0</v>
      </c>
      <c r="BF42" s="30">
        <f t="shared" si="19"/>
        <v>0</v>
      </c>
      <c r="BG42" s="296">
        <f t="shared" si="20"/>
        <v>0</v>
      </c>
      <c r="BH42" s="30">
        <f t="shared" si="21"/>
        <v>0</v>
      </c>
      <c r="BI42" s="30">
        <f t="shared" si="22"/>
        <v>0</v>
      </c>
    </row>
    <row r="43" spans="1:61" ht="16" customHeight="1" x14ac:dyDescent="0.2">
      <c r="A43" s="39">
        <v>33</v>
      </c>
      <c r="B43" s="297" t="s">
        <v>268</v>
      </c>
      <c r="C43" s="118" t="s">
        <v>180</v>
      </c>
      <c r="D43" s="118" t="s">
        <v>221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4"/>
        <v>0</v>
      </c>
      <c r="AL43" s="52">
        <f t="shared" si="5"/>
        <v>0</v>
      </c>
      <c r="AM43" s="53">
        <f t="shared" si="6"/>
        <v>0</v>
      </c>
      <c r="AN43" s="54">
        <f t="shared" si="7"/>
        <v>0</v>
      </c>
      <c r="AO43" s="55">
        <f t="shared" si="8"/>
        <v>0</v>
      </c>
      <c r="AP43" s="45"/>
      <c r="AR43" s="56">
        <f t="shared" si="9"/>
        <v>0</v>
      </c>
      <c r="AS43" s="30"/>
      <c r="AT43" s="57">
        <f t="shared" si="10"/>
        <v>0</v>
      </c>
      <c r="AU43" s="58" t="str">
        <f t="shared" si="11"/>
        <v/>
      </c>
      <c r="AV43" s="56" t="str">
        <f t="shared" si="12"/>
        <v/>
      </c>
      <c r="AW43" s="30"/>
      <c r="AX43" s="57">
        <f t="shared" si="13"/>
        <v>0</v>
      </c>
      <c r="AY43" s="59" t="str">
        <f t="shared" si="14"/>
        <v/>
      </c>
      <c r="AZ43" s="56" t="str">
        <f t="shared" si="15"/>
        <v/>
      </c>
      <c r="BA43" s="31"/>
      <c r="BB43" s="60" t="str">
        <f t="shared" si="16"/>
        <v/>
      </c>
      <c r="BC43" s="62">
        <f t="shared" si="17"/>
        <v>0</v>
      </c>
      <c r="BE43" s="30">
        <f t="shared" si="18"/>
        <v>0</v>
      </c>
      <c r="BF43" s="30">
        <f t="shared" si="19"/>
        <v>0</v>
      </c>
      <c r="BG43" s="296">
        <f t="shared" si="20"/>
        <v>0</v>
      </c>
      <c r="BH43" s="30">
        <f t="shared" si="21"/>
        <v>0</v>
      </c>
      <c r="BI43" s="30">
        <f t="shared" si="22"/>
        <v>0</v>
      </c>
    </row>
    <row r="44" spans="1:61" ht="16" customHeight="1" x14ac:dyDescent="0.2">
      <c r="A44" s="39">
        <v>34</v>
      </c>
      <c r="B44" s="297" t="s">
        <v>269</v>
      </c>
      <c r="C44" s="119" t="s">
        <v>181</v>
      </c>
      <c r="D44" s="119" t="s">
        <v>222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4"/>
        <v>0</v>
      </c>
      <c r="AL44" s="52">
        <f t="shared" si="5"/>
        <v>0</v>
      </c>
      <c r="AM44" s="53">
        <f t="shared" si="6"/>
        <v>0</v>
      </c>
      <c r="AN44" s="54">
        <f t="shared" si="7"/>
        <v>0</v>
      </c>
      <c r="AO44" s="55">
        <f t="shared" si="8"/>
        <v>0</v>
      </c>
      <c r="AP44" s="45"/>
      <c r="AR44" s="56">
        <f t="shared" si="9"/>
        <v>0</v>
      </c>
      <c r="AS44" s="30"/>
      <c r="AT44" s="57">
        <f t="shared" si="10"/>
        <v>0</v>
      </c>
      <c r="AU44" s="58" t="str">
        <f t="shared" si="11"/>
        <v/>
      </c>
      <c r="AV44" s="56" t="str">
        <f t="shared" si="12"/>
        <v/>
      </c>
      <c r="AW44" s="30"/>
      <c r="AX44" s="57">
        <f t="shared" si="13"/>
        <v>0</v>
      </c>
      <c r="AY44" s="59" t="str">
        <f t="shared" si="14"/>
        <v/>
      </c>
      <c r="AZ44" s="56" t="str">
        <f t="shared" si="15"/>
        <v/>
      </c>
      <c r="BA44" s="31"/>
      <c r="BB44" s="60" t="str">
        <f t="shared" si="16"/>
        <v/>
      </c>
      <c r="BC44" s="62">
        <f t="shared" si="17"/>
        <v>0</v>
      </c>
      <c r="BE44" s="30">
        <f t="shared" si="18"/>
        <v>0</v>
      </c>
      <c r="BF44" s="30">
        <f t="shared" si="19"/>
        <v>0</v>
      </c>
      <c r="BG44" s="296">
        <f t="shared" si="20"/>
        <v>0</v>
      </c>
      <c r="BH44" s="30">
        <f t="shared" si="21"/>
        <v>0</v>
      </c>
      <c r="BI44" s="30">
        <f t="shared" si="22"/>
        <v>0</v>
      </c>
    </row>
    <row r="45" spans="1:61" ht="16" customHeight="1" x14ac:dyDescent="0.2">
      <c r="A45" s="39">
        <v>35</v>
      </c>
      <c r="B45" s="298" t="s">
        <v>270</v>
      </c>
      <c r="C45" s="118" t="s">
        <v>180</v>
      </c>
      <c r="D45" s="118" t="s">
        <v>223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31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4"/>
        <v>0</v>
      </c>
      <c r="AL45" s="52">
        <f t="shared" si="5"/>
        <v>0</v>
      </c>
      <c r="AM45" s="53">
        <f t="shared" si="6"/>
        <v>0</v>
      </c>
      <c r="AN45" s="54">
        <f t="shared" si="7"/>
        <v>0</v>
      </c>
      <c r="AO45" s="55">
        <f t="shared" si="8"/>
        <v>0</v>
      </c>
      <c r="AP45" s="45"/>
      <c r="AR45" s="56">
        <f t="shared" si="9"/>
        <v>0</v>
      </c>
      <c r="AS45" s="30"/>
      <c r="AT45" s="57">
        <f t="shared" si="10"/>
        <v>0</v>
      </c>
      <c r="AU45" s="58" t="str">
        <f t="shared" si="11"/>
        <v/>
      </c>
      <c r="AV45" s="56" t="str">
        <f t="shared" si="12"/>
        <v/>
      </c>
      <c r="AW45" s="30"/>
      <c r="AX45" s="57">
        <f t="shared" si="13"/>
        <v>0</v>
      </c>
      <c r="AY45" s="59" t="str">
        <f t="shared" si="14"/>
        <v/>
      </c>
      <c r="AZ45" s="56" t="str">
        <f t="shared" si="15"/>
        <v/>
      </c>
      <c r="BA45" s="31"/>
      <c r="BB45" s="60" t="str">
        <f t="shared" si="16"/>
        <v/>
      </c>
      <c r="BC45" s="62">
        <f t="shared" si="17"/>
        <v>0</v>
      </c>
      <c r="BE45" s="30">
        <f t="shared" si="18"/>
        <v>0</v>
      </c>
      <c r="BF45" s="30">
        <f t="shared" si="19"/>
        <v>0</v>
      </c>
      <c r="BG45" s="296">
        <f t="shared" si="20"/>
        <v>0</v>
      </c>
      <c r="BH45" s="30">
        <f t="shared" si="21"/>
        <v>0</v>
      </c>
      <c r="BI45" s="30">
        <f t="shared" si="22"/>
        <v>0</v>
      </c>
    </row>
    <row r="46" spans="1:61" ht="16" customHeight="1" x14ac:dyDescent="0.2">
      <c r="A46" s="39">
        <v>36</v>
      </c>
      <c r="B46" s="297" t="s">
        <v>271</v>
      </c>
      <c r="C46" s="119" t="s">
        <v>182</v>
      </c>
      <c r="D46" s="119" t="s">
        <v>224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13"/>
      <c r="U46" s="29"/>
      <c r="V46" s="30"/>
      <c r="W46" s="30"/>
      <c r="X46" s="30"/>
      <c r="Y46" s="30"/>
      <c r="Z46" s="30"/>
      <c r="AA46" s="30"/>
      <c r="AB46" s="31"/>
      <c r="AC46" s="11"/>
      <c r="AD46" s="30"/>
      <c r="AE46" s="30"/>
      <c r="AF46" s="30"/>
      <c r="AG46" s="30"/>
      <c r="AH46" s="30"/>
      <c r="AI46" s="30"/>
      <c r="AJ46" s="13"/>
      <c r="AK46" s="51">
        <f t="shared" si="4"/>
        <v>0</v>
      </c>
      <c r="AL46" s="52">
        <f t="shared" si="5"/>
        <v>0</v>
      </c>
      <c r="AM46" s="53">
        <f t="shared" si="6"/>
        <v>0</v>
      </c>
      <c r="AN46" s="54">
        <f t="shared" si="7"/>
        <v>0</v>
      </c>
      <c r="AO46" s="55">
        <f t="shared" si="8"/>
        <v>0</v>
      </c>
      <c r="AP46" s="45"/>
      <c r="AR46" s="56">
        <f t="shared" si="9"/>
        <v>0</v>
      </c>
      <c r="AS46" s="30"/>
      <c r="AT46" s="57">
        <f t="shared" si="10"/>
        <v>0</v>
      </c>
      <c r="AU46" s="58" t="str">
        <f t="shared" si="11"/>
        <v/>
      </c>
      <c r="AV46" s="56" t="str">
        <f t="shared" si="12"/>
        <v/>
      </c>
      <c r="AW46" s="30"/>
      <c r="AX46" s="57">
        <f t="shared" si="13"/>
        <v>0</v>
      </c>
      <c r="AY46" s="59" t="str">
        <f t="shared" si="14"/>
        <v/>
      </c>
      <c r="AZ46" s="56" t="str">
        <f t="shared" si="15"/>
        <v/>
      </c>
      <c r="BA46" s="31"/>
      <c r="BB46" s="60" t="str">
        <f t="shared" si="16"/>
        <v/>
      </c>
      <c r="BC46" s="62">
        <f t="shared" si="17"/>
        <v>0</v>
      </c>
      <c r="BE46" s="30">
        <f t="shared" si="18"/>
        <v>0</v>
      </c>
      <c r="BF46" s="30">
        <f t="shared" si="19"/>
        <v>0</v>
      </c>
      <c r="BG46" s="296">
        <f t="shared" si="20"/>
        <v>0</v>
      </c>
      <c r="BH46" s="30">
        <f t="shared" si="21"/>
        <v>0</v>
      </c>
      <c r="BI46" s="30">
        <f t="shared" si="22"/>
        <v>0</v>
      </c>
    </row>
    <row r="47" spans="1:61" ht="16" customHeight="1" x14ac:dyDescent="0.2">
      <c r="A47" s="39">
        <v>37</v>
      </c>
      <c r="B47" s="297" t="s">
        <v>272</v>
      </c>
      <c r="C47" s="118" t="s">
        <v>183</v>
      </c>
      <c r="D47" s="118" t="s">
        <v>225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13"/>
      <c r="U47" s="29"/>
      <c r="V47" s="30"/>
      <c r="W47" s="30"/>
      <c r="X47" s="30"/>
      <c r="Y47" s="30"/>
      <c r="Z47" s="30"/>
      <c r="AA47" s="30"/>
      <c r="AB47" s="31"/>
      <c r="AC47" s="11"/>
      <c r="AD47" s="30"/>
      <c r="AE47" s="30"/>
      <c r="AF47" s="30"/>
      <c r="AG47" s="30"/>
      <c r="AH47" s="30"/>
      <c r="AI47" s="30"/>
      <c r="AJ47" s="13"/>
      <c r="AK47" s="51">
        <f t="shared" si="4"/>
        <v>0</v>
      </c>
      <c r="AL47" s="52">
        <f t="shared" si="5"/>
        <v>0</v>
      </c>
      <c r="AM47" s="53">
        <f t="shared" si="6"/>
        <v>0</v>
      </c>
      <c r="AN47" s="54">
        <f t="shared" si="7"/>
        <v>0</v>
      </c>
      <c r="AO47" s="55">
        <f t="shared" si="8"/>
        <v>0</v>
      </c>
      <c r="AP47" s="45"/>
      <c r="AR47" s="56">
        <f t="shared" si="9"/>
        <v>0</v>
      </c>
      <c r="AS47" s="30"/>
      <c r="AT47" s="57">
        <f t="shared" si="10"/>
        <v>0</v>
      </c>
      <c r="AU47" s="58" t="str">
        <f t="shared" si="11"/>
        <v/>
      </c>
      <c r="AV47" s="56" t="str">
        <f t="shared" si="12"/>
        <v/>
      </c>
      <c r="AW47" s="30"/>
      <c r="AX47" s="57">
        <f t="shared" si="13"/>
        <v>0</v>
      </c>
      <c r="AY47" s="59" t="str">
        <f t="shared" si="14"/>
        <v/>
      </c>
      <c r="AZ47" s="56" t="str">
        <f t="shared" si="15"/>
        <v/>
      </c>
      <c r="BA47" s="31"/>
      <c r="BB47" s="60" t="str">
        <f t="shared" si="16"/>
        <v/>
      </c>
      <c r="BC47" s="62">
        <f t="shared" si="17"/>
        <v>0</v>
      </c>
      <c r="BE47" s="30">
        <f t="shared" si="18"/>
        <v>0</v>
      </c>
      <c r="BF47" s="30">
        <f t="shared" si="19"/>
        <v>0</v>
      </c>
      <c r="BG47" s="296">
        <f t="shared" si="20"/>
        <v>0</v>
      </c>
      <c r="BH47" s="30">
        <f t="shared" si="21"/>
        <v>0</v>
      </c>
      <c r="BI47" s="30">
        <f t="shared" si="22"/>
        <v>0</v>
      </c>
    </row>
    <row r="48" spans="1:61" ht="16" customHeight="1" x14ac:dyDescent="0.2">
      <c r="A48" s="39">
        <v>38</v>
      </c>
      <c r="B48" s="298" t="s">
        <v>273</v>
      </c>
      <c r="C48" s="119" t="s">
        <v>184</v>
      </c>
      <c r="D48" s="119" t="s">
        <v>226</v>
      </c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4"/>
        <v>0</v>
      </c>
      <c r="AL48" s="52">
        <f t="shared" si="5"/>
        <v>0</v>
      </c>
      <c r="AM48" s="53">
        <f t="shared" si="6"/>
        <v>0</v>
      </c>
      <c r="AN48" s="54">
        <f t="shared" si="7"/>
        <v>0</v>
      </c>
      <c r="AO48" s="55">
        <f t="shared" si="8"/>
        <v>0</v>
      </c>
      <c r="AP48" s="45"/>
      <c r="AR48" s="56">
        <f t="shared" si="9"/>
        <v>0</v>
      </c>
      <c r="AS48" s="30"/>
      <c r="AT48" s="57">
        <f t="shared" si="10"/>
        <v>0</v>
      </c>
      <c r="AU48" s="58" t="str">
        <f t="shared" si="11"/>
        <v/>
      </c>
      <c r="AV48" s="56" t="str">
        <f t="shared" si="12"/>
        <v/>
      </c>
      <c r="AW48" s="30"/>
      <c r="AX48" s="57">
        <f t="shared" si="13"/>
        <v>0</v>
      </c>
      <c r="AY48" s="59" t="str">
        <f t="shared" si="14"/>
        <v/>
      </c>
      <c r="AZ48" s="56" t="str">
        <f t="shared" si="15"/>
        <v/>
      </c>
      <c r="BA48" s="31"/>
      <c r="BB48" s="60" t="str">
        <f t="shared" si="16"/>
        <v/>
      </c>
      <c r="BC48" s="62">
        <f t="shared" si="17"/>
        <v>0</v>
      </c>
      <c r="BE48" s="30">
        <f t="shared" si="18"/>
        <v>0</v>
      </c>
      <c r="BF48" s="30">
        <f t="shared" si="19"/>
        <v>0</v>
      </c>
      <c r="BG48" s="296">
        <f t="shared" si="20"/>
        <v>0</v>
      </c>
      <c r="BH48" s="30">
        <f t="shared" si="21"/>
        <v>0</v>
      </c>
      <c r="BI48" s="30">
        <f t="shared" si="22"/>
        <v>0</v>
      </c>
    </row>
    <row r="49" spans="1:61" ht="16" customHeight="1" x14ac:dyDescent="0.2">
      <c r="A49" s="39">
        <v>39</v>
      </c>
      <c r="B49" s="297" t="s">
        <v>274</v>
      </c>
      <c r="C49" s="118" t="s">
        <v>185</v>
      </c>
      <c r="D49" s="118" t="s">
        <v>227</v>
      </c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4"/>
        <v>0</v>
      </c>
      <c r="AL49" s="52">
        <f t="shared" si="5"/>
        <v>0</v>
      </c>
      <c r="AM49" s="53">
        <f t="shared" si="6"/>
        <v>0</v>
      </c>
      <c r="AN49" s="54">
        <f t="shared" si="7"/>
        <v>0</v>
      </c>
      <c r="AO49" s="55">
        <f t="shared" si="8"/>
        <v>0</v>
      </c>
      <c r="AP49" s="45"/>
      <c r="AR49" s="56">
        <f t="shared" si="9"/>
        <v>0</v>
      </c>
      <c r="AS49" s="30"/>
      <c r="AT49" s="57">
        <f t="shared" si="10"/>
        <v>0</v>
      </c>
      <c r="AU49" s="58" t="str">
        <f t="shared" si="11"/>
        <v/>
      </c>
      <c r="AV49" s="56" t="str">
        <f t="shared" si="12"/>
        <v/>
      </c>
      <c r="AW49" s="30"/>
      <c r="AX49" s="57">
        <f t="shared" si="13"/>
        <v>0</v>
      </c>
      <c r="AY49" s="59" t="str">
        <f t="shared" si="14"/>
        <v/>
      </c>
      <c r="AZ49" s="56" t="str">
        <f t="shared" si="15"/>
        <v/>
      </c>
      <c r="BA49" s="31"/>
      <c r="BB49" s="60" t="str">
        <f t="shared" si="16"/>
        <v/>
      </c>
      <c r="BC49" s="62">
        <f t="shared" si="17"/>
        <v>0</v>
      </c>
      <c r="BE49" s="30">
        <f t="shared" si="18"/>
        <v>0</v>
      </c>
      <c r="BF49" s="30">
        <f t="shared" si="19"/>
        <v>0</v>
      </c>
      <c r="BG49" s="296">
        <f t="shared" si="20"/>
        <v>0</v>
      </c>
      <c r="BH49" s="30">
        <f t="shared" si="21"/>
        <v>0</v>
      </c>
      <c r="BI49" s="30">
        <f t="shared" si="22"/>
        <v>0</v>
      </c>
    </row>
    <row r="50" spans="1:61" ht="16" customHeight="1" x14ac:dyDescent="0.2">
      <c r="A50" s="39">
        <v>40</v>
      </c>
      <c r="B50" s="297" t="s">
        <v>275</v>
      </c>
      <c r="C50" s="119" t="s">
        <v>186</v>
      </c>
      <c r="D50" s="119" t="s">
        <v>228</v>
      </c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4"/>
        <v>0</v>
      </c>
      <c r="AL50" s="52">
        <f t="shared" si="5"/>
        <v>0</v>
      </c>
      <c r="AM50" s="53">
        <f t="shared" si="6"/>
        <v>0</v>
      </c>
      <c r="AN50" s="54">
        <f t="shared" si="7"/>
        <v>0</v>
      </c>
      <c r="AO50" s="55">
        <f t="shared" si="8"/>
        <v>0</v>
      </c>
      <c r="AP50" s="45"/>
      <c r="AR50" s="56">
        <f t="shared" si="9"/>
        <v>0</v>
      </c>
      <c r="AS50" s="30"/>
      <c r="AT50" s="57">
        <f t="shared" si="10"/>
        <v>0</v>
      </c>
      <c r="AU50" s="58" t="str">
        <f t="shared" si="11"/>
        <v/>
      </c>
      <c r="AV50" s="56" t="str">
        <f t="shared" si="12"/>
        <v/>
      </c>
      <c r="AW50" s="30"/>
      <c r="AX50" s="57">
        <f t="shared" si="13"/>
        <v>0</v>
      </c>
      <c r="AY50" s="59" t="str">
        <f t="shared" si="14"/>
        <v/>
      </c>
      <c r="AZ50" s="56" t="str">
        <f t="shared" si="15"/>
        <v/>
      </c>
      <c r="BA50" s="31"/>
      <c r="BB50" s="60" t="str">
        <f t="shared" si="16"/>
        <v/>
      </c>
      <c r="BC50" s="62">
        <f t="shared" si="17"/>
        <v>0</v>
      </c>
      <c r="BE50" s="30">
        <f t="shared" si="18"/>
        <v>0</v>
      </c>
      <c r="BF50" s="30">
        <f t="shared" si="19"/>
        <v>0</v>
      </c>
      <c r="BG50" s="296">
        <f t="shared" si="20"/>
        <v>0</v>
      </c>
      <c r="BH50" s="30">
        <f t="shared" si="21"/>
        <v>0</v>
      </c>
      <c r="BI50" s="30">
        <f t="shared" si="22"/>
        <v>0</v>
      </c>
    </row>
    <row r="51" spans="1:61" ht="16" customHeight="1" x14ac:dyDescent="0.2">
      <c r="A51" s="39">
        <v>41</v>
      </c>
      <c r="B51" s="298" t="s">
        <v>276</v>
      </c>
      <c r="C51" s="118" t="s">
        <v>187</v>
      </c>
      <c r="D51" s="118" t="s">
        <v>229</v>
      </c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4"/>
        <v>0</v>
      </c>
      <c r="AL51" s="52">
        <f t="shared" si="5"/>
        <v>0</v>
      </c>
      <c r="AM51" s="53">
        <f t="shared" si="6"/>
        <v>0</v>
      </c>
      <c r="AN51" s="54">
        <f t="shared" si="7"/>
        <v>0</v>
      </c>
      <c r="AO51" s="55">
        <f t="shared" si="8"/>
        <v>0</v>
      </c>
      <c r="AP51" s="45"/>
      <c r="AR51" s="56">
        <f t="shared" si="9"/>
        <v>0</v>
      </c>
      <c r="AS51" s="30"/>
      <c r="AT51" s="57">
        <f t="shared" si="10"/>
        <v>0</v>
      </c>
      <c r="AU51" s="58" t="str">
        <f t="shared" si="11"/>
        <v/>
      </c>
      <c r="AV51" s="56" t="str">
        <f t="shared" si="12"/>
        <v/>
      </c>
      <c r="AW51" s="30"/>
      <c r="AX51" s="57">
        <f t="shared" si="13"/>
        <v>0</v>
      </c>
      <c r="AY51" s="59" t="str">
        <f t="shared" si="14"/>
        <v/>
      </c>
      <c r="AZ51" s="56" t="str">
        <f t="shared" si="15"/>
        <v/>
      </c>
      <c r="BA51" s="31"/>
      <c r="BB51" s="60" t="str">
        <f t="shared" si="16"/>
        <v/>
      </c>
      <c r="BC51" s="62">
        <f t="shared" si="17"/>
        <v>0</v>
      </c>
      <c r="BE51" s="30">
        <f t="shared" si="18"/>
        <v>0</v>
      </c>
      <c r="BF51" s="30">
        <f t="shared" si="19"/>
        <v>0</v>
      </c>
      <c r="BG51" s="296">
        <f t="shared" si="20"/>
        <v>0</v>
      </c>
      <c r="BH51" s="30">
        <f t="shared" si="21"/>
        <v>0</v>
      </c>
      <c r="BI51" s="30">
        <f t="shared" si="22"/>
        <v>0</v>
      </c>
    </row>
    <row r="52" spans="1:61" ht="16" customHeight="1" x14ac:dyDescent="0.2">
      <c r="A52" s="39">
        <v>42</v>
      </c>
      <c r="B52" s="297" t="s">
        <v>277</v>
      </c>
      <c r="C52" s="119" t="s">
        <v>146</v>
      </c>
      <c r="D52" s="119" t="s">
        <v>230</v>
      </c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4"/>
        <v>0</v>
      </c>
      <c r="AL52" s="52">
        <f t="shared" si="5"/>
        <v>0</v>
      </c>
      <c r="AM52" s="53">
        <f t="shared" si="6"/>
        <v>0</v>
      </c>
      <c r="AN52" s="54">
        <f t="shared" si="7"/>
        <v>0</v>
      </c>
      <c r="AO52" s="55">
        <f t="shared" si="8"/>
        <v>0</v>
      </c>
      <c r="AP52" s="45"/>
      <c r="AR52" s="56">
        <f t="shared" si="9"/>
        <v>0</v>
      </c>
      <c r="AS52" s="30"/>
      <c r="AT52" s="57">
        <f t="shared" si="10"/>
        <v>0</v>
      </c>
      <c r="AU52" s="58" t="str">
        <f t="shared" si="11"/>
        <v/>
      </c>
      <c r="AV52" s="56" t="str">
        <f t="shared" si="12"/>
        <v/>
      </c>
      <c r="AW52" s="30"/>
      <c r="AX52" s="57">
        <f t="shared" si="13"/>
        <v>0</v>
      </c>
      <c r="AY52" s="59" t="str">
        <f t="shared" si="14"/>
        <v/>
      </c>
      <c r="AZ52" s="56" t="str">
        <f t="shared" si="15"/>
        <v/>
      </c>
      <c r="BA52" s="31"/>
      <c r="BB52" s="60" t="str">
        <f t="shared" si="16"/>
        <v/>
      </c>
      <c r="BC52" s="62">
        <f t="shared" si="17"/>
        <v>0</v>
      </c>
      <c r="BE52" s="30">
        <f t="shared" si="18"/>
        <v>0</v>
      </c>
      <c r="BF52" s="30">
        <f t="shared" si="19"/>
        <v>0</v>
      </c>
      <c r="BG52" s="296">
        <f t="shared" si="20"/>
        <v>0</v>
      </c>
      <c r="BH52" s="30">
        <f t="shared" si="21"/>
        <v>0</v>
      </c>
      <c r="BI52" s="30">
        <f t="shared" si="22"/>
        <v>0</v>
      </c>
    </row>
    <row r="53" spans="1:61" ht="16" customHeight="1" x14ac:dyDescent="0.2">
      <c r="A53" s="39">
        <v>43</v>
      </c>
      <c r="B53" s="297" t="s">
        <v>278</v>
      </c>
      <c r="C53" s="118" t="s">
        <v>188</v>
      </c>
      <c r="D53" s="118" t="s">
        <v>231</v>
      </c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4"/>
        <v>0</v>
      </c>
      <c r="AL53" s="52">
        <f t="shared" si="5"/>
        <v>0</v>
      </c>
      <c r="AM53" s="53">
        <f t="shared" si="6"/>
        <v>0</v>
      </c>
      <c r="AN53" s="54">
        <f t="shared" si="7"/>
        <v>0</v>
      </c>
      <c r="AO53" s="55">
        <f t="shared" si="8"/>
        <v>0</v>
      </c>
      <c r="AP53" s="45"/>
      <c r="AR53" s="56">
        <f t="shared" si="9"/>
        <v>0</v>
      </c>
      <c r="AS53" s="30"/>
      <c r="AT53" s="57">
        <f t="shared" si="10"/>
        <v>0</v>
      </c>
      <c r="AU53" s="58" t="str">
        <f t="shared" si="11"/>
        <v/>
      </c>
      <c r="AV53" s="56" t="str">
        <f t="shared" si="12"/>
        <v/>
      </c>
      <c r="AW53" s="30"/>
      <c r="AX53" s="57">
        <f t="shared" si="13"/>
        <v>0</v>
      </c>
      <c r="AY53" s="59" t="str">
        <f t="shared" si="14"/>
        <v/>
      </c>
      <c r="AZ53" s="56" t="str">
        <f t="shared" si="15"/>
        <v/>
      </c>
      <c r="BA53" s="31"/>
      <c r="BB53" s="60" t="str">
        <f t="shared" si="16"/>
        <v/>
      </c>
      <c r="BC53" s="62">
        <f t="shared" si="17"/>
        <v>0</v>
      </c>
      <c r="BE53" s="30">
        <f t="shared" si="18"/>
        <v>0</v>
      </c>
      <c r="BF53" s="30">
        <f t="shared" si="19"/>
        <v>0</v>
      </c>
      <c r="BG53" s="296">
        <f t="shared" si="20"/>
        <v>0</v>
      </c>
      <c r="BH53" s="30">
        <f t="shared" si="21"/>
        <v>0</v>
      </c>
      <c r="BI53" s="30">
        <f t="shared" si="22"/>
        <v>0</v>
      </c>
    </row>
    <row r="54" spans="1:61" ht="16" customHeight="1" x14ac:dyDescent="0.2">
      <c r="A54" s="39">
        <v>44</v>
      </c>
      <c r="B54" s="298" t="s">
        <v>279</v>
      </c>
      <c r="C54" s="119" t="s">
        <v>189</v>
      </c>
      <c r="D54" s="119" t="s">
        <v>232</v>
      </c>
      <c r="E54" s="121"/>
      <c r="F54" s="122"/>
      <c r="G54" s="122"/>
      <c r="H54" s="122"/>
      <c r="I54" s="122"/>
      <c r="J54" s="122"/>
      <c r="K54" s="122"/>
      <c r="L54" s="123"/>
      <c r="M54" s="121"/>
      <c r="N54" s="122"/>
      <c r="O54" s="122"/>
      <c r="P54" s="122"/>
      <c r="Q54" s="122"/>
      <c r="R54" s="122"/>
      <c r="S54" s="122"/>
      <c r="T54" s="124"/>
      <c r="U54" s="121"/>
      <c r="V54" s="122"/>
      <c r="W54" s="122"/>
      <c r="X54" s="122"/>
      <c r="Y54" s="122"/>
      <c r="Z54" s="122"/>
      <c r="AA54" s="122"/>
      <c r="AB54" s="123"/>
      <c r="AC54" s="125"/>
      <c r="AD54" s="122"/>
      <c r="AE54" s="122"/>
      <c r="AF54" s="122"/>
      <c r="AG54" s="122"/>
      <c r="AH54" s="122"/>
      <c r="AI54" s="122"/>
      <c r="AJ54" s="124"/>
      <c r="AK54" s="126">
        <f t="shared" si="4"/>
        <v>0</v>
      </c>
      <c r="AL54" s="127">
        <f t="shared" si="5"/>
        <v>0</v>
      </c>
      <c r="AM54" s="128">
        <f t="shared" si="6"/>
        <v>0</v>
      </c>
      <c r="AN54" s="129">
        <f t="shared" si="7"/>
        <v>0</v>
      </c>
      <c r="AO54" s="130">
        <f t="shared" si="8"/>
        <v>0</v>
      </c>
      <c r="AP54" s="131"/>
      <c r="AR54" s="132">
        <f t="shared" si="9"/>
        <v>0</v>
      </c>
      <c r="AS54" s="122"/>
      <c r="AT54" s="133">
        <f t="shared" si="10"/>
        <v>0</v>
      </c>
      <c r="AU54" s="134" t="str">
        <f t="shared" si="11"/>
        <v/>
      </c>
      <c r="AV54" s="132" t="str">
        <f t="shared" si="12"/>
        <v/>
      </c>
      <c r="AW54" s="122"/>
      <c r="AX54" s="133">
        <f t="shared" si="13"/>
        <v>0</v>
      </c>
      <c r="AY54" s="135" t="str">
        <f t="shared" si="14"/>
        <v/>
      </c>
      <c r="AZ54" s="132" t="str">
        <f t="shared" si="15"/>
        <v/>
      </c>
      <c r="BA54" s="123"/>
      <c r="BB54" s="136" t="str">
        <f t="shared" si="16"/>
        <v/>
      </c>
      <c r="BC54" s="137">
        <f t="shared" si="17"/>
        <v>0</v>
      </c>
      <c r="BE54" s="30">
        <f t="shared" si="18"/>
        <v>0</v>
      </c>
      <c r="BF54" s="30">
        <f t="shared" si="19"/>
        <v>0</v>
      </c>
      <c r="BG54" s="296">
        <f t="shared" si="20"/>
        <v>0</v>
      </c>
      <c r="BH54" s="30">
        <f t="shared" si="21"/>
        <v>0</v>
      </c>
      <c r="BI54" s="30">
        <f t="shared" si="22"/>
        <v>0</v>
      </c>
    </row>
    <row r="55" spans="1:61" ht="16" customHeight="1" thickBot="1" x14ac:dyDescent="0.25">
      <c r="A55" s="40">
        <v>45</v>
      </c>
      <c r="B55" s="297" t="s">
        <v>280</v>
      </c>
      <c r="C55" s="118" t="s">
        <v>190</v>
      </c>
      <c r="D55" s="120" t="s">
        <v>233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4"/>
        <v>0</v>
      </c>
      <c r="AL55" s="52">
        <f t="shared" si="5"/>
        <v>0</v>
      </c>
      <c r="AM55" s="53">
        <f t="shared" si="6"/>
        <v>0</v>
      </c>
      <c r="AN55" s="54">
        <f t="shared" si="7"/>
        <v>0</v>
      </c>
      <c r="AO55" s="139">
        <f t="shared" si="8"/>
        <v>0</v>
      </c>
      <c r="AP55" s="140"/>
      <c r="AQ55" s="141"/>
      <c r="AR55" s="57">
        <f t="shared" si="9"/>
        <v>0</v>
      </c>
      <c r="AS55" s="30"/>
      <c r="AT55" s="57">
        <f t="shared" si="10"/>
        <v>0</v>
      </c>
      <c r="AU55" s="57" t="str">
        <f t="shared" si="11"/>
        <v/>
      </c>
      <c r="AV55" s="57" t="str">
        <f t="shared" si="12"/>
        <v/>
      </c>
      <c r="AW55" s="30"/>
      <c r="AX55" s="57">
        <f t="shared" si="13"/>
        <v>0</v>
      </c>
      <c r="AY55" s="57" t="str">
        <f t="shared" si="14"/>
        <v/>
      </c>
      <c r="AZ55" s="57" t="str">
        <f t="shared" si="15"/>
        <v/>
      </c>
      <c r="BA55" s="30"/>
      <c r="BB55" s="142" t="str">
        <f t="shared" si="16"/>
        <v/>
      </c>
      <c r="BC55" s="143">
        <f t="shared" si="17"/>
        <v>0</v>
      </c>
      <c r="BE55" s="30">
        <f t="shared" si="18"/>
        <v>0</v>
      </c>
      <c r="BF55" s="30">
        <f t="shared" si="19"/>
        <v>0</v>
      </c>
      <c r="BG55" s="296">
        <f t="shared" si="20"/>
        <v>0</v>
      </c>
      <c r="BH55" s="30">
        <f t="shared" si="21"/>
        <v>0</v>
      </c>
      <c r="BI55" s="30">
        <f t="shared" si="22"/>
        <v>0</v>
      </c>
    </row>
  </sheetData>
  <mergeCells count="31">
    <mergeCell ref="AR7:AU8"/>
    <mergeCell ref="AS9:AS10"/>
    <mergeCell ref="AT9:AT10"/>
    <mergeCell ref="AU9:AU10"/>
    <mergeCell ref="AV9:AV10"/>
    <mergeCell ref="A9:A10"/>
    <mergeCell ref="C9:C10"/>
    <mergeCell ref="D9:D10"/>
    <mergeCell ref="E9:L9"/>
    <mergeCell ref="AR9:AR10"/>
    <mergeCell ref="B9:B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</mergeCells>
  <phoneticPr fontId="25" type="noConversion"/>
  <conditionalFormatting sqref="E12:F41 M12:N41 AC12:AD41 E42:AI44 E45:F45 M45:N45 AC45:AD45">
    <cfRule type="cellIs" dxfId="73" priority="7" operator="lessThan">
      <formula>70</formula>
    </cfRule>
  </conditionalFormatting>
  <conditionalFormatting sqref="E11:AJ11">
    <cfRule type="cellIs" dxfId="72" priority="11" operator="lessThan">
      <formula>70</formula>
    </cfRule>
  </conditionalFormatting>
  <conditionalFormatting sqref="G12:L41">
    <cfRule type="cellIs" dxfId="71" priority="6" operator="lessThan">
      <formula>70</formula>
    </cfRule>
  </conditionalFormatting>
  <conditionalFormatting sqref="G45:L45">
    <cfRule type="cellIs" dxfId="70" priority="3" operator="lessThan">
      <formula>70</formula>
    </cfRule>
  </conditionalFormatting>
  <conditionalFormatting sqref="O12:AB41">
    <cfRule type="cellIs" dxfId="69" priority="5" operator="lessThan">
      <formula>70</formula>
    </cfRule>
  </conditionalFormatting>
  <conditionalFormatting sqref="O45:AB45">
    <cfRule type="cellIs" dxfId="68" priority="2" operator="lessThan">
      <formula>70</formula>
    </cfRule>
  </conditionalFormatting>
  <conditionalFormatting sqref="AE45:AI45">
    <cfRule type="cellIs" dxfId="67" priority="1" operator="lessThan">
      <formula>70</formula>
    </cfRule>
  </conditionalFormatting>
  <conditionalFormatting sqref="AE12:AJ41">
    <cfRule type="cellIs" dxfId="66" priority="4" operator="lessThan">
      <formula>70</formula>
    </cfRule>
  </conditionalFormatting>
  <conditionalFormatting sqref="AK11:AP55 AJ42:AJ45 E46:AJ55">
    <cfRule type="cellIs" dxfId="65" priority="27" operator="lessThan">
      <formula>70</formula>
    </cfRule>
  </conditionalFormatting>
  <conditionalFormatting sqref="AR11:AR55">
    <cfRule type="cellIs" dxfId="64" priority="25" operator="lessThan">
      <formula>70</formula>
    </cfRule>
  </conditionalFormatting>
  <conditionalFormatting sqref="AR11:AY55">
    <cfRule type="cellIs" dxfId="63" priority="26" operator="lessThan">
      <formula>70</formula>
    </cfRule>
  </conditionalFormatting>
  <conditionalFormatting sqref="AZ11:AZ55">
    <cfRule type="cellIs" dxfId="62" priority="8" operator="lessThan">
      <formula>70</formula>
    </cfRule>
  </conditionalFormatting>
  <dataValidations count="2">
    <dataValidation type="custom" allowBlank="1" showInputMessage="1" showErrorMessage="1" sqref="U42:AC44 U29:AC31 U22:AC27 AD21:AI45 N21:T45 E23:M27 E33:M36 E29:M31 U39:AC40 U33:AC36 E42:M44 E39:M40" xr:uid="{2D4934F0-A605-534E-8316-49CE18073341}">
      <formula1>ISNUMBER(E21:E56)</formula1>
    </dataValidation>
    <dataValidation type="custom" allowBlank="1" showInputMessage="1" showErrorMessage="1" sqref="N15:T20 AD15:AI20" xr:uid="{794BF1CD-58B3-4847-B3A5-6DAF96EADEFB}">
      <formula1>ISNUMBER(N15:N55)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I55"/>
  <sheetViews>
    <sheetView topLeftCell="D1" zoomScaleNormal="100" workbookViewId="0">
      <selection activeCell="BE1" sqref="BE1:BI1048576"/>
    </sheetView>
  </sheetViews>
  <sheetFormatPr baseColWidth="10" defaultColWidth="11.5" defaultRowHeight="15" x14ac:dyDescent="0.2"/>
  <cols>
    <col min="1" max="1" width="4" style="21" customWidth="1"/>
    <col min="2" max="2" width="8.83203125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85" t="s">
        <v>145</v>
      </c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7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0" t="s">
        <v>99</v>
      </c>
      <c r="AP7" s="153" t="s">
        <v>104</v>
      </c>
      <c r="AR7" s="156" t="s">
        <v>20</v>
      </c>
      <c r="AS7" s="157"/>
      <c r="AT7" s="157"/>
      <c r="AU7" s="158"/>
      <c r="AV7" s="162" t="s">
        <v>21</v>
      </c>
      <c r="AW7" s="163"/>
      <c r="AX7" s="163"/>
      <c r="AY7" s="164"/>
      <c r="AZ7" s="146" t="s">
        <v>103</v>
      </c>
      <c r="BA7" s="147"/>
      <c r="BB7" s="146" t="s">
        <v>105</v>
      </c>
      <c r="BC7" s="147"/>
    </row>
    <row r="8" spans="1:61" ht="16" thickBot="1" x14ac:dyDescent="0.25">
      <c r="AO8" s="151"/>
      <c r="AP8" s="154"/>
      <c r="AR8" s="159"/>
      <c r="AS8" s="160"/>
      <c r="AT8" s="160"/>
      <c r="AU8" s="161"/>
      <c r="AV8" s="165"/>
      <c r="AW8" s="166"/>
      <c r="AX8" s="166"/>
      <c r="AY8" s="167"/>
      <c r="AZ8" s="168"/>
      <c r="BA8" s="169"/>
      <c r="BB8" s="148"/>
      <c r="BC8" s="149"/>
    </row>
    <row r="9" spans="1:61" x14ac:dyDescent="0.2">
      <c r="A9" s="188" t="s">
        <v>5</v>
      </c>
      <c r="B9" s="190" t="s">
        <v>235</v>
      </c>
      <c r="C9" s="190" t="s">
        <v>4</v>
      </c>
      <c r="D9" s="192" t="s">
        <v>19</v>
      </c>
      <c r="E9" s="194" t="s">
        <v>91</v>
      </c>
      <c r="F9" s="195"/>
      <c r="G9" s="195"/>
      <c r="H9" s="195"/>
      <c r="I9" s="195"/>
      <c r="J9" s="195"/>
      <c r="K9" s="195"/>
      <c r="L9" s="196"/>
      <c r="M9" s="197" t="s">
        <v>92</v>
      </c>
      <c r="N9" s="198"/>
      <c r="O9" s="198"/>
      <c r="P9" s="198"/>
      <c r="Q9" s="198"/>
      <c r="R9" s="198"/>
      <c r="S9" s="198"/>
      <c r="T9" s="199"/>
      <c r="U9" s="202" t="s">
        <v>93</v>
      </c>
      <c r="V9" s="203"/>
      <c r="W9" s="203"/>
      <c r="X9" s="203"/>
      <c r="Y9" s="203"/>
      <c r="Z9" s="203"/>
      <c r="AA9" s="203"/>
      <c r="AB9" s="204"/>
      <c r="AC9" s="205" t="s">
        <v>94</v>
      </c>
      <c r="AD9" s="206"/>
      <c r="AE9" s="206"/>
      <c r="AF9" s="206"/>
      <c r="AG9" s="206"/>
      <c r="AH9" s="206"/>
      <c r="AI9" s="206"/>
      <c r="AJ9" s="207"/>
      <c r="AK9" s="208" t="s">
        <v>95</v>
      </c>
      <c r="AL9" s="210" t="s">
        <v>96</v>
      </c>
      <c r="AM9" s="212" t="s">
        <v>97</v>
      </c>
      <c r="AN9" s="200" t="s">
        <v>98</v>
      </c>
      <c r="AO9" s="151"/>
      <c r="AP9" s="154"/>
      <c r="AR9" s="179" t="s">
        <v>42</v>
      </c>
      <c r="AS9" s="181" t="s">
        <v>43</v>
      </c>
      <c r="AT9" s="175" t="s">
        <v>44</v>
      </c>
      <c r="AU9" s="177" t="s">
        <v>100</v>
      </c>
      <c r="AV9" s="179" t="s">
        <v>46</v>
      </c>
      <c r="AW9" s="181" t="s">
        <v>106</v>
      </c>
      <c r="AX9" s="175" t="s">
        <v>107</v>
      </c>
      <c r="AY9" s="183" t="s">
        <v>108</v>
      </c>
      <c r="AZ9" s="170" t="s">
        <v>101</v>
      </c>
      <c r="BA9" s="172" t="s">
        <v>102</v>
      </c>
      <c r="BB9" s="171" t="s">
        <v>57</v>
      </c>
      <c r="BC9" s="174" t="s">
        <v>58</v>
      </c>
    </row>
    <row r="10" spans="1:61" ht="16" thickBot="1" x14ac:dyDescent="0.25">
      <c r="A10" s="189"/>
      <c r="B10" s="191"/>
      <c r="C10" s="191"/>
      <c r="D10" s="193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09"/>
      <c r="AL10" s="211"/>
      <c r="AM10" s="213"/>
      <c r="AN10" s="201"/>
      <c r="AO10" s="152"/>
      <c r="AP10" s="155"/>
      <c r="AR10" s="180"/>
      <c r="AS10" s="182"/>
      <c r="AT10" s="176"/>
      <c r="AU10" s="178"/>
      <c r="AV10" s="180"/>
      <c r="AW10" s="182"/>
      <c r="AX10" s="176"/>
      <c r="AY10" s="184"/>
      <c r="AZ10" s="171"/>
      <c r="BA10" s="173"/>
      <c r="BB10" s="171"/>
      <c r="BC10" s="174"/>
      <c r="BE10" s="294" t="s">
        <v>0</v>
      </c>
      <c r="BF10" s="294" t="s">
        <v>1</v>
      </c>
      <c r="BG10" s="295" t="s">
        <v>2</v>
      </c>
      <c r="BH10" s="294" t="s">
        <v>3</v>
      </c>
      <c r="BI10" s="294" t="s">
        <v>50</v>
      </c>
    </row>
    <row r="11" spans="1:61" ht="24" customHeight="1" x14ac:dyDescent="0.2">
      <c r="A11" s="35">
        <v>1</v>
      </c>
      <c r="B11" s="297" t="s">
        <v>236</v>
      </c>
      <c r="C11" s="118" t="s">
        <v>149</v>
      </c>
      <c r="D11" s="118" t="s">
        <v>191</v>
      </c>
      <c r="E11" s="29"/>
      <c r="F11" s="30"/>
      <c r="G11" s="30"/>
      <c r="H11" s="30"/>
      <c r="I11" s="30"/>
      <c r="J11" s="30"/>
      <c r="K11" s="30"/>
      <c r="L11" s="31"/>
      <c r="M11" s="29"/>
      <c r="N11" s="30"/>
      <c r="O11" s="30"/>
      <c r="P11" s="30"/>
      <c r="Q11" s="30"/>
      <c r="R11" s="30"/>
      <c r="S11" s="30"/>
      <c r="T11" s="31"/>
      <c r="U11" s="29"/>
      <c r="V11" s="30"/>
      <c r="W11" s="30"/>
      <c r="X11" s="30"/>
      <c r="Y11" s="30"/>
      <c r="Z11" s="30"/>
      <c r="AA11" s="30"/>
      <c r="AB11" s="31"/>
      <c r="AC11" s="29"/>
      <c r="AD11" s="30"/>
      <c r="AE11" s="30"/>
      <c r="AF11" s="30"/>
      <c r="AG11" s="30"/>
      <c r="AH11" s="30"/>
      <c r="AI11" s="30"/>
      <c r="AJ11" s="38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>AVERAGE(AK11:AN11)</f>
        <v>0</v>
      </c>
      <c r="AP11" s="42"/>
      <c r="AR11" s="56">
        <f>IF(AO11&lt;70, AO11*0.5, "")</f>
        <v>0</v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 t="str">
        <f>IF(AW11&lt;&gt;"", IF(AY11&gt;=70, AY11, IF(AZ11+BA11&gt;=70, AZ11+BA11, "")),
   IF(AS11&lt;&gt;"", IF(AU11&gt;=70, AU11, ""),
   IF(AO11&gt;=70, AO11, "")))</f>
        <v/>
      </c>
      <c r="BC11" s="61">
        <f>IF(AW11&lt;&gt;"", IF(AY11&lt;70, IF(AZ11+BA11&lt;70, AZ11+BA11, ""), ""), IF(AS11&lt;&gt;"", IF(AU11&lt;70, AU11, ""), IF(AO11&lt;70, AO11, "")))</f>
        <v>0</v>
      </c>
      <c r="BE11" s="30">
        <f t="shared" ref="BE11:BE12" si="0">SUM(E11+M11+U11+AC11)/4</f>
        <v>0</v>
      </c>
      <c r="BF11" s="30">
        <f t="shared" ref="BF11:BF12" si="1">SUM(G11+O11+W11+AE11)/4</f>
        <v>0</v>
      </c>
      <c r="BG11" s="296">
        <f t="shared" ref="BG11:BG12" si="2">SUM(I11+Q11+Y11+AG11)/4</f>
        <v>0</v>
      </c>
      <c r="BH11" s="30">
        <f t="shared" ref="BH11:BH12" si="3">SUM(K11+S11+AA11+AI11)/4</f>
        <v>0</v>
      </c>
      <c r="BI11" s="30">
        <f>AVERAGE(BE11:BH11)</f>
        <v>0</v>
      </c>
    </row>
    <row r="12" spans="1:61" ht="24" customHeight="1" x14ac:dyDescent="0.2">
      <c r="A12" s="39">
        <v>2</v>
      </c>
      <c r="B12" s="298" t="s">
        <v>237</v>
      </c>
      <c r="C12" s="119" t="s">
        <v>150</v>
      </c>
      <c r="D12" s="119" t="s">
        <v>192</v>
      </c>
      <c r="E12" s="29">
        <v>86</v>
      </c>
      <c r="F12" s="30"/>
      <c r="G12" s="30">
        <v>85</v>
      </c>
      <c r="H12" s="30"/>
      <c r="I12" s="30">
        <v>84</v>
      </c>
      <c r="J12" s="30"/>
      <c r="K12" s="30">
        <v>85</v>
      </c>
      <c r="L12" s="31"/>
      <c r="M12" s="29">
        <v>88</v>
      </c>
      <c r="N12" s="30"/>
      <c r="O12" s="30">
        <v>90</v>
      </c>
      <c r="P12" s="30"/>
      <c r="Q12" s="30">
        <v>87</v>
      </c>
      <c r="R12" s="30"/>
      <c r="S12" s="30">
        <v>91</v>
      </c>
      <c r="T12" s="31"/>
      <c r="U12" s="29">
        <v>86</v>
      </c>
      <c r="V12" s="30"/>
      <c r="W12" s="30">
        <v>88</v>
      </c>
      <c r="X12" s="30"/>
      <c r="Y12" s="30">
        <v>85</v>
      </c>
      <c r="Z12" s="30"/>
      <c r="AA12" s="30">
        <v>89</v>
      </c>
      <c r="AB12" s="31"/>
      <c r="AC12" s="29">
        <v>87</v>
      </c>
      <c r="AD12" s="30"/>
      <c r="AE12" s="30">
        <v>93</v>
      </c>
      <c r="AF12" s="30"/>
      <c r="AG12" s="30">
        <v>88</v>
      </c>
      <c r="AH12" s="30"/>
      <c r="AI12" s="30">
        <v>92</v>
      </c>
      <c r="AJ12" s="31"/>
      <c r="AK12" s="51">
        <f t="shared" ref="AK12:AK55" si="4">SUMIF(E12:E12, "&gt;=70") / 4 +SUMIF(G12:G12, "&gt;=70") / 4 +SUMIF(I12:I12, "&gt;=70") / 4 +SUMIF(K12:K12, "&gt;=70") / 4 + SUMIF(F12:F12, "&gt;1") / 4 + SUMIF(H12:H12, "&gt;1") / 4 + SUMIF(J12:J12, "&gt;1") / 4 + SUMIF(L12:L12, "&gt;1") / 4</f>
        <v>85</v>
      </c>
      <c r="AL12" s="52">
        <f t="shared" ref="AL12:AL55" si="5">SUMIF(M12:M12, "&gt;=70") / 4 +SUMIF(O12:O12, "&gt;=70") / 4 +SUMIF(Q12:Q12, "&gt;=70") / 4 +SUMIF(S12:S12, "&gt;=70") / 4 + SUMIF(N12:N12, "&gt;1") / 4 + SUMIF(P12:P12, "&gt;1") / 4 + SUMIF(R12:R12, "&gt;1") / 4 + SUMIF(T12:T12, "&gt;1") / 4</f>
        <v>89</v>
      </c>
      <c r="AM12" s="53">
        <f t="shared" ref="AM12:AM55" si="6">SUMIF(U12:U12, "&gt;=70") / 4 +SUMIF(W12:W12, "&gt;=70") / 4 +SUMIF(Y12:Y12, "&gt;=70") / 4 +SUMIF(AA12:AA12, "&gt;=70") / 4 + SUMIF(V12:V12, "&gt;1") / 4 + SUMIF(X12:X12, "&gt;1") / 4 + SUMIF(Z12:Z12, "&gt;1") / 4 + SUMIF(AB12:AB12, "&gt;1") / 4</f>
        <v>87</v>
      </c>
      <c r="AN12" s="54">
        <f t="shared" ref="AN12:AN55" si="7">SUMIF(AC12:AC12, "&gt;=65") / 4 +SUMIF(AE12:AE12, "&gt;=65") / 4 +SUMIF(AG12:AG12, "&gt;=65") / 4 +SUMIF(AI12:AI12, "&gt;=65") / 4 + SUMIF(AD12:AD12, "&gt;1") / 4 + SUMIF(AF12:AF12, "&gt;1") / 4 + SUMIF(AH12:AH12, "&gt;1") / 4 + SUMIF(AJ12:AJ12, "&gt;1") / 4</f>
        <v>90</v>
      </c>
      <c r="AO12" s="55">
        <f t="shared" ref="AO12:AO55" si="8">AVERAGE(AK12:AN12)</f>
        <v>87.75</v>
      </c>
      <c r="AP12" s="45"/>
      <c r="AR12" s="56" t="str">
        <f t="shared" ref="AR12:AR55" si="9">IF(AO12&lt;70, AO12*0.5, "")</f>
        <v/>
      </c>
      <c r="AS12" s="43"/>
      <c r="AT12" s="57">
        <f t="shared" ref="AT12:AT55" si="10">AS12*50%</f>
        <v>0</v>
      </c>
      <c r="AU12" s="58" t="str">
        <f t="shared" ref="AU12:AU55" si="11">IF(AS12&lt;&gt;"", IF(AR12="","",AR12+AT12), "")</f>
        <v/>
      </c>
      <c r="AV12" s="56" t="str">
        <f t="shared" ref="AV12:AV55" si="12">IF(AU12 &lt; 70, AR12*30%, "")</f>
        <v/>
      </c>
      <c r="AW12" s="44"/>
      <c r="AX12" s="57">
        <f t="shared" ref="AX12:AX55" si="13">AW12*70%</f>
        <v>0</v>
      </c>
      <c r="AY12" s="59" t="str">
        <f t="shared" ref="AY12:AY55" si="14">IF(AW12&lt;&gt;"", IF(AV12="", "", AV12+AX12), "")</f>
        <v/>
      </c>
      <c r="AZ12" s="56" t="str">
        <f t="shared" ref="AZ12:AZ55" si="15">IF(AND(AU12&lt;70, AY12&lt;70), AO12, "")</f>
        <v/>
      </c>
      <c r="BA12" s="31"/>
      <c r="BB12" s="60">
        <f t="shared" ref="BB12:BB55" si="16">IF(AW12&lt;&gt;"", IF(AY12&gt;=70, AY12, IF(AZ12+BA12&gt;=70, AZ12+BA12, "")),
   IF(AS12&lt;&gt;"", IF(AU12&gt;=70, AU12, ""),
   IF(AO12&gt;=70, AO12, "")))</f>
        <v>87.75</v>
      </c>
      <c r="BC12" s="62" t="str">
        <f t="shared" ref="BC12:BC55" si="17">IF(AW12&lt;&gt;"", IF(AY12&lt;70, IF(AZ12+BA12&lt;70, AZ12+BA12, ""), ""), IF(AS12&lt;&gt;"", IF(AU12&lt;70, AU12, ""), IF(AO12&lt;70, AO12, "")))</f>
        <v/>
      </c>
      <c r="BE12" s="30">
        <f t="shared" si="0"/>
        <v>86.75</v>
      </c>
      <c r="BF12" s="30">
        <f t="shared" si="1"/>
        <v>89</v>
      </c>
      <c r="BG12" s="296">
        <f t="shared" si="2"/>
        <v>86</v>
      </c>
      <c r="BH12" s="30">
        <f t="shared" si="3"/>
        <v>89.25</v>
      </c>
      <c r="BI12" s="30">
        <f>AVERAGE(BE12:BH12)</f>
        <v>87.75</v>
      </c>
    </row>
    <row r="13" spans="1:61" ht="24" customHeight="1" x14ac:dyDescent="0.2">
      <c r="A13" s="39">
        <v>3</v>
      </c>
      <c r="B13" s="297" t="s">
        <v>238</v>
      </c>
      <c r="C13" s="118" t="s">
        <v>151</v>
      </c>
      <c r="D13" s="118" t="s">
        <v>193</v>
      </c>
      <c r="E13" s="29">
        <v>73</v>
      </c>
      <c r="F13" s="30"/>
      <c r="G13" s="30">
        <v>75</v>
      </c>
      <c r="H13" s="30"/>
      <c r="I13" s="30"/>
      <c r="J13" s="30"/>
      <c r="K13" s="30"/>
      <c r="L13" s="31"/>
      <c r="M13" s="29">
        <v>75</v>
      </c>
      <c r="N13" s="30"/>
      <c r="O13" s="30">
        <v>77</v>
      </c>
      <c r="P13" s="30"/>
      <c r="Q13" s="30">
        <v>75</v>
      </c>
      <c r="R13" s="30"/>
      <c r="S13" s="30"/>
      <c r="T13" s="31"/>
      <c r="U13" s="29">
        <v>76</v>
      </c>
      <c r="V13" s="30"/>
      <c r="W13" s="30">
        <v>79</v>
      </c>
      <c r="X13" s="30"/>
      <c r="Y13" s="30"/>
      <c r="Z13" s="30"/>
      <c r="AA13" s="30"/>
      <c r="AB13" s="31"/>
      <c r="AC13" s="29">
        <v>74</v>
      </c>
      <c r="AD13" s="30"/>
      <c r="AE13" s="30">
        <v>78</v>
      </c>
      <c r="AF13" s="30"/>
      <c r="AG13" s="30"/>
      <c r="AH13" s="30"/>
      <c r="AI13" s="30"/>
      <c r="AJ13" s="31"/>
      <c r="AK13" s="51">
        <f t="shared" si="4"/>
        <v>37</v>
      </c>
      <c r="AL13" s="52">
        <f t="shared" si="5"/>
        <v>56.75</v>
      </c>
      <c r="AM13" s="53">
        <f t="shared" si="6"/>
        <v>38.75</v>
      </c>
      <c r="AN13" s="54">
        <f t="shared" si="7"/>
        <v>38</v>
      </c>
      <c r="AO13" s="55">
        <f t="shared" si="8"/>
        <v>42.625</v>
      </c>
      <c r="AP13" s="45"/>
      <c r="AR13" s="56">
        <f t="shared" si="9"/>
        <v>21.3125</v>
      </c>
      <c r="AS13" s="43"/>
      <c r="AT13" s="57">
        <f t="shared" si="10"/>
        <v>0</v>
      </c>
      <c r="AU13" s="58" t="str">
        <f t="shared" si="11"/>
        <v/>
      </c>
      <c r="AV13" s="56" t="str">
        <f t="shared" si="12"/>
        <v/>
      </c>
      <c r="AW13" s="44"/>
      <c r="AX13" s="57">
        <f t="shared" si="13"/>
        <v>0</v>
      </c>
      <c r="AY13" s="59" t="str">
        <f t="shared" si="14"/>
        <v/>
      </c>
      <c r="AZ13" s="56" t="str">
        <f t="shared" si="15"/>
        <v/>
      </c>
      <c r="BA13" s="31"/>
      <c r="BB13" s="60" t="str">
        <f t="shared" si="16"/>
        <v/>
      </c>
      <c r="BC13" s="62">
        <f t="shared" si="17"/>
        <v>42.625</v>
      </c>
      <c r="BE13" s="30">
        <f>SUM(E13+M13+U13+AC13)/4</f>
        <v>74.5</v>
      </c>
      <c r="BF13" s="30">
        <f>SUM(G13+O13+W13+AE13)/4</f>
        <v>77.25</v>
      </c>
      <c r="BG13" s="296">
        <f>SUM(I13+Q13+Y13+AG13)/4</f>
        <v>18.75</v>
      </c>
      <c r="BH13" s="30">
        <f>SUM(K13+S13+AA13+AI13)/4</f>
        <v>0</v>
      </c>
      <c r="BI13" s="30">
        <f>AVERAGE(BE13:BH13)</f>
        <v>42.625</v>
      </c>
    </row>
    <row r="14" spans="1:61" ht="24" customHeight="1" x14ac:dyDescent="0.2">
      <c r="A14" s="39">
        <v>4</v>
      </c>
      <c r="B14" s="297" t="s">
        <v>239</v>
      </c>
      <c r="C14" s="119" t="s">
        <v>152</v>
      </c>
      <c r="D14" s="119" t="s">
        <v>194</v>
      </c>
      <c r="E14" s="29">
        <v>75</v>
      </c>
      <c r="F14" s="30"/>
      <c r="G14" s="30">
        <v>77</v>
      </c>
      <c r="H14" s="30"/>
      <c r="I14" s="30">
        <v>74</v>
      </c>
      <c r="J14" s="30"/>
      <c r="K14" s="30">
        <v>78</v>
      </c>
      <c r="L14" s="31"/>
      <c r="M14" s="29">
        <v>79</v>
      </c>
      <c r="N14" s="30"/>
      <c r="O14" s="30">
        <v>81</v>
      </c>
      <c r="P14" s="30"/>
      <c r="Q14" s="30">
        <v>78</v>
      </c>
      <c r="R14" s="30"/>
      <c r="S14" s="30">
        <v>82</v>
      </c>
      <c r="T14" s="31"/>
      <c r="U14" s="29">
        <v>83</v>
      </c>
      <c r="V14" s="30"/>
      <c r="W14" s="30">
        <v>85</v>
      </c>
      <c r="X14" s="30"/>
      <c r="Y14" s="30">
        <v>82</v>
      </c>
      <c r="Z14" s="30"/>
      <c r="AA14" s="30">
        <v>86</v>
      </c>
      <c r="AB14" s="31"/>
      <c r="AC14" s="29">
        <v>87</v>
      </c>
      <c r="AD14" s="30"/>
      <c r="AE14" s="30">
        <v>89</v>
      </c>
      <c r="AF14" s="30"/>
      <c r="AG14" s="30">
        <v>86</v>
      </c>
      <c r="AH14" s="30"/>
      <c r="AI14" s="30">
        <v>90</v>
      </c>
      <c r="AJ14" s="31"/>
      <c r="AK14" s="51">
        <f t="shared" si="4"/>
        <v>76</v>
      </c>
      <c r="AL14" s="52">
        <f t="shared" si="5"/>
        <v>80</v>
      </c>
      <c r="AM14" s="53">
        <f t="shared" si="6"/>
        <v>84</v>
      </c>
      <c r="AN14" s="54">
        <f t="shared" si="7"/>
        <v>88</v>
      </c>
      <c r="AO14" s="55">
        <f t="shared" si="8"/>
        <v>82</v>
      </c>
      <c r="AP14" s="45"/>
      <c r="AR14" s="56" t="str">
        <f t="shared" si="9"/>
        <v/>
      </c>
      <c r="AS14" s="43"/>
      <c r="AT14" s="57">
        <f t="shared" si="10"/>
        <v>0</v>
      </c>
      <c r="AU14" s="58" t="str">
        <f t="shared" si="11"/>
        <v/>
      </c>
      <c r="AV14" s="56" t="str">
        <f t="shared" si="12"/>
        <v/>
      </c>
      <c r="AW14" s="43"/>
      <c r="AX14" s="57">
        <f t="shared" si="13"/>
        <v>0</v>
      </c>
      <c r="AY14" s="59" t="str">
        <f t="shared" si="14"/>
        <v/>
      </c>
      <c r="AZ14" s="56" t="str">
        <f t="shared" si="15"/>
        <v/>
      </c>
      <c r="BA14" s="31"/>
      <c r="BB14" s="60">
        <f t="shared" si="16"/>
        <v>82</v>
      </c>
      <c r="BC14" s="62" t="str">
        <f t="shared" si="17"/>
        <v/>
      </c>
      <c r="BE14" s="30">
        <f t="shared" ref="BE14:BE55" si="18">SUM(E14+M14+U14+AC14)/4</f>
        <v>81</v>
      </c>
      <c r="BF14" s="30">
        <f t="shared" ref="BF14:BF55" si="19">SUM(G14+O14+W14+AE14)/4</f>
        <v>83</v>
      </c>
      <c r="BG14" s="296">
        <f t="shared" ref="BG14:BG55" si="20">SUM(I14+Q14+Y14+AG14)/4</f>
        <v>80</v>
      </c>
      <c r="BH14" s="30">
        <f t="shared" ref="BH14:BH55" si="21">SUM(K14+S14+AA14+AI14)/4</f>
        <v>84</v>
      </c>
      <c r="BI14" s="30">
        <f t="shared" ref="BI14:BI55" si="22">AVERAGE(BE14:BH14)</f>
        <v>82</v>
      </c>
    </row>
    <row r="15" spans="1:61" ht="24" customHeight="1" x14ac:dyDescent="0.2">
      <c r="A15" s="39">
        <v>5</v>
      </c>
      <c r="B15" s="298" t="s">
        <v>240</v>
      </c>
      <c r="C15" s="118" t="s">
        <v>153</v>
      </c>
      <c r="D15" s="118" t="s">
        <v>195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29"/>
      <c r="AD15" s="30"/>
      <c r="AE15" s="30"/>
      <c r="AF15" s="30"/>
      <c r="AG15" s="30"/>
      <c r="AH15" s="30"/>
      <c r="AI15" s="30"/>
      <c r="AJ15" s="31"/>
      <c r="AK15" s="51">
        <f t="shared" si="4"/>
        <v>0</v>
      </c>
      <c r="AL15" s="52">
        <f t="shared" si="5"/>
        <v>0</v>
      </c>
      <c r="AM15" s="53">
        <f t="shared" si="6"/>
        <v>0</v>
      </c>
      <c r="AN15" s="54">
        <f t="shared" si="7"/>
        <v>0</v>
      </c>
      <c r="AO15" s="55">
        <f t="shared" si="8"/>
        <v>0</v>
      </c>
      <c r="AP15" s="45"/>
      <c r="AR15" s="56">
        <f t="shared" si="9"/>
        <v>0</v>
      </c>
      <c r="AS15" s="43"/>
      <c r="AT15" s="57">
        <f t="shared" si="10"/>
        <v>0</v>
      </c>
      <c r="AU15" s="58" t="str">
        <f t="shared" si="11"/>
        <v/>
      </c>
      <c r="AV15" s="56" t="str">
        <f t="shared" si="12"/>
        <v/>
      </c>
      <c r="AW15" s="43"/>
      <c r="AX15" s="57">
        <f t="shared" si="13"/>
        <v>0</v>
      </c>
      <c r="AY15" s="59" t="str">
        <f t="shared" si="14"/>
        <v/>
      </c>
      <c r="AZ15" s="56" t="str">
        <f t="shared" si="15"/>
        <v/>
      </c>
      <c r="BA15" s="31"/>
      <c r="BB15" s="60" t="str">
        <f t="shared" si="16"/>
        <v/>
      </c>
      <c r="BC15" s="62">
        <f t="shared" si="17"/>
        <v>0</v>
      </c>
      <c r="BE15" s="30">
        <f t="shared" si="18"/>
        <v>0</v>
      </c>
      <c r="BF15" s="30">
        <f t="shared" si="19"/>
        <v>0</v>
      </c>
      <c r="BG15" s="296">
        <f t="shared" si="20"/>
        <v>0</v>
      </c>
      <c r="BH15" s="30">
        <f t="shared" si="21"/>
        <v>0</v>
      </c>
      <c r="BI15" s="30">
        <f t="shared" si="22"/>
        <v>0</v>
      </c>
    </row>
    <row r="16" spans="1:61" ht="24" customHeight="1" x14ac:dyDescent="0.2">
      <c r="A16" s="39">
        <v>6</v>
      </c>
      <c r="B16" s="297" t="s">
        <v>241</v>
      </c>
      <c r="C16" s="119" t="s">
        <v>154</v>
      </c>
      <c r="D16" s="119" t="s">
        <v>196</v>
      </c>
      <c r="E16" s="29">
        <v>81</v>
      </c>
      <c r="F16" s="30"/>
      <c r="G16" s="30">
        <v>83</v>
      </c>
      <c r="H16" s="30"/>
      <c r="I16" s="30">
        <v>80</v>
      </c>
      <c r="J16" s="30"/>
      <c r="K16" s="30">
        <v>84</v>
      </c>
      <c r="L16" s="31"/>
      <c r="M16" s="29">
        <v>82</v>
      </c>
      <c r="N16" s="30"/>
      <c r="O16" s="30">
        <v>84</v>
      </c>
      <c r="P16" s="30"/>
      <c r="Q16" s="30">
        <v>85</v>
      </c>
      <c r="R16" s="30"/>
      <c r="S16" s="30">
        <v>87</v>
      </c>
      <c r="T16" s="31"/>
      <c r="U16" s="29">
        <v>83</v>
      </c>
      <c r="V16" s="30"/>
      <c r="W16" s="30">
        <v>85</v>
      </c>
      <c r="X16" s="30"/>
      <c r="Y16" s="30">
        <v>82</v>
      </c>
      <c r="Z16" s="30"/>
      <c r="AA16" s="30">
        <v>86</v>
      </c>
      <c r="AB16" s="31"/>
      <c r="AC16" s="29">
        <v>87</v>
      </c>
      <c r="AD16" s="30"/>
      <c r="AE16" s="30">
        <v>89</v>
      </c>
      <c r="AF16" s="30"/>
      <c r="AG16" s="30">
        <v>86</v>
      </c>
      <c r="AH16" s="30"/>
      <c r="AI16" s="30">
        <v>90</v>
      </c>
      <c r="AJ16" s="31"/>
      <c r="AK16" s="51">
        <f t="shared" si="4"/>
        <v>82</v>
      </c>
      <c r="AL16" s="52">
        <f t="shared" si="5"/>
        <v>84.5</v>
      </c>
      <c r="AM16" s="53">
        <f t="shared" si="6"/>
        <v>84</v>
      </c>
      <c r="AN16" s="54">
        <f t="shared" si="7"/>
        <v>88</v>
      </c>
      <c r="AO16" s="55">
        <f t="shared" si="8"/>
        <v>84.625</v>
      </c>
      <c r="AP16" s="45"/>
      <c r="AR16" s="56" t="str">
        <f t="shared" si="9"/>
        <v/>
      </c>
      <c r="AS16" s="43"/>
      <c r="AT16" s="57">
        <f t="shared" si="10"/>
        <v>0</v>
      </c>
      <c r="AU16" s="58" t="str">
        <f t="shared" si="11"/>
        <v/>
      </c>
      <c r="AV16" s="56" t="str">
        <f t="shared" si="12"/>
        <v/>
      </c>
      <c r="AW16" s="43"/>
      <c r="AX16" s="57">
        <f t="shared" si="13"/>
        <v>0</v>
      </c>
      <c r="AY16" s="59" t="str">
        <f t="shared" si="14"/>
        <v/>
      </c>
      <c r="AZ16" s="56" t="str">
        <f t="shared" si="15"/>
        <v/>
      </c>
      <c r="BA16" s="31"/>
      <c r="BB16" s="60">
        <f t="shared" si="16"/>
        <v>84.625</v>
      </c>
      <c r="BC16" s="62" t="str">
        <f t="shared" si="17"/>
        <v/>
      </c>
      <c r="BE16" s="30">
        <f t="shared" si="18"/>
        <v>83.25</v>
      </c>
      <c r="BF16" s="30">
        <f t="shared" si="19"/>
        <v>85.25</v>
      </c>
      <c r="BG16" s="296">
        <f t="shared" si="20"/>
        <v>83.25</v>
      </c>
      <c r="BH16" s="30">
        <f t="shared" si="21"/>
        <v>86.75</v>
      </c>
      <c r="BI16" s="30">
        <f t="shared" si="22"/>
        <v>84.625</v>
      </c>
    </row>
    <row r="17" spans="1:61" ht="24" customHeight="1" x14ac:dyDescent="0.2">
      <c r="A17" s="39">
        <v>7</v>
      </c>
      <c r="B17" s="297" t="s">
        <v>242</v>
      </c>
      <c r="C17" s="118" t="s">
        <v>155</v>
      </c>
      <c r="D17" s="118" t="s">
        <v>197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31"/>
      <c r="AK17" s="51">
        <f t="shared" si="4"/>
        <v>0</v>
      </c>
      <c r="AL17" s="52">
        <f t="shared" si="5"/>
        <v>0</v>
      </c>
      <c r="AM17" s="53">
        <f t="shared" si="6"/>
        <v>0</v>
      </c>
      <c r="AN17" s="54">
        <f t="shared" si="7"/>
        <v>0</v>
      </c>
      <c r="AO17" s="55">
        <f t="shared" si="8"/>
        <v>0</v>
      </c>
      <c r="AP17" s="45"/>
      <c r="AR17" s="56">
        <f t="shared" si="9"/>
        <v>0</v>
      </c>
      <c r="AS17" s="43"/>
      <c r="AT17" s="57">
        <f t="shared" si="10"/>
        <v>0</v>
      </c>
      <c r="AU17" s="58" t="str">
        <f t="shared" si="11"/>
        <v/>
      </c>
      <c r="AV17" s="56" t="str">
        <f t="shared" si="12"/>
        <v/>
      </c>
      <c r="AW17" s="43"/>
      <c r="AX17" s="57">
        <f t="shared" si="13"/>
        <v>0</v>
      </c>
      <c r="AY17" s="59" t="str">
        <f t="shared" si="14"/>
        <v/>
      </c>
      <c r="AZ17" s="56" t="str">
        <f t="shared" si="15"/>
        <v/>
      </c>
      <c r="BA17" s="31"/>
      <c r="BB17" s="60" t="str">
        <f t="shared" si="16"/>
        <v/>
      </c>
      <c r="BC17" s="62">
        <f t="shared" si="17"/>
        <v>0</v>
      </c>
      <c r="BE17" s="30">
        <f t="shared" si="18"/>
        <v>0</v>
      </c>
      <c r="BF17" s="30">
        <f t="shared" si="19"/>
        <v>0</v>
      </c>
      <c r="BG17" s="296">
        <f t="shared" si="20"/>
        <v>0</v>
      </c>
      <c r="BH17" s="30">
        <f t="shared" si="21"/>
        <v>0</v>
      </c>
      <c r="BI17" s="30">
        <f t="shared" si="22"/>
        <v>0</v>
      </c>
    </row>
    <row r="18" spans="1:61" ht="24" customHeight="1" x14ac:dyDescent="0.2">
      <c r="A18" s="39">
        <v>8</v>
      </c>
      <c r="B18" s="298" t="s">
        <v>243</v>
      </c>
      <c r="C18" s="119" t="s">
        <v>156</v>
      </c>
      <c r="D18" s="119" t="s">
        <v>198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31"/>
      <c r="AK18" s="51">
        <f t="shared" si="4"/>
        <v>0</v>
      </c>
      <c r="AL18" s="52">
        <f t="shared" si="5"/>
        <v>0</v>
      </c>
      <c r="AM18" s="53">
        <f t="shared" si="6"/>
        <v>0</v>
      </c>
      <c r="AN18" s="54">
        <f t="shared" si="7"/>
        <v>0</v>
      </c>
      <c r="AO18" s="55">
        <f t="shared" si="8"/>
        <v>0</v>
      </c>
      <c r="AP18" s="45"/>
      <c r="AR18" s="56">
        <f t="shared" si="9"/>
        <v>0</v>
      </c>
      <c r="AS18" s="43"/>
      <c r="AT18" s="57">
        <f t="shared" si="10"/>
        <v>0</v>
      </c>
      <c r="AU18" s="58" t="str">
        <f t="shared" si="11"/>
        <v/>
      </c>
      <c r="AV18" s="56" t="str">
        <f t="shared" si="12"/>
        <v/>
      </c>
      <c r="AW18" s="43"/>
      <c r="AX18" s="57">
        <f t="shared" si="13"/>
        <v>0</v>
      </c>
      <c r="AY18" s="59" t="str">
        <f t="shared" si="14"/>
        <v/>
      </c>
      <c r="AZ18" s="56" t="str">
        <f t="shared" si="15"/>
        <v/>
      </c>
      <c r="BA18" s="31"/>
      <c r="BB18" s="60" t="str">
        <f t="shared" si="16"/>
        <v/>
      </c>
      <c r="BC18" s="62">
        <f t="shared" si="17"/>
        <v>0</v>
      </c>
      <c r="BE18" s="30">
        <f t="shared" si="18"/>
        <v>0</v>
      </c>
      <c r="BF18" s="30">
        <f t="shared" si="19"/>
        <v>0</v>
      </c>
      <c r="BG18" s="296">
        <f t="shared" si="20"/>
        <v>0</v>
      </c>
      <c r="BH18" s="30">
        <f t="shared" si="21"/>
        <v>0</v>
      </c>
      <c r="BI18" s="30">
        <f t="shared" si="22"/>
        <v>0</v>
      </c>
    </row>
    <row r="19" spans="1:61" ht="24" customHeight="1" x14ac:dyDescent="0.2">
      <c r="A19" s="39">
        <v>9</v>
      </c>
      <c r="B19" s="297" t="s">
        <v>244</v>
      </c>
      <c r="C19" s="118" t="s">
        <v>157</v>
      </c>
      <c r="D19" s="118" t="s">
        <v>148</v>
      </c>
      <c r="E19" s="29">
        <v>74</v>
      </c>
      <c r="F19" s="30"/>
      <c r="G19" s="30">
        <v>76</v>
      </c>
      <c r="H19" s="30"/>
      <c r="I19" s="30">
        <v>73</v>
      </c>
      <c r="J19" s="30"/>
      <c r="K19" s="30">
        <v>77</v>
      </c>
      <c r="L19" s="31"/>
      <c r="M19" s="29">
        <v>78</v>
      </c>
      <c r="N19" s="30"/>
      <c r="O19" s="30">
        <v>80</v>
      </c>
      <c r="P19" s="30"/>
      <c r="Q19" s="30">
        <v>77</v>
      </c>
      <c r="R19" s="30"/>
      <c r="S19" s="30">
        <v>81</v>
      </c>
      <c r="T19" s="31"/>
      <c r="U19" s="29">
        <v>80</v>
      </c>
      <c r="V19" s="30"/>
      <c r="W19" s="30">
        <v>81</v>
      </c>
      <c r="X19" s="30"/>
      <c r="Y19" s="30">
        <v>82</v>
      </c>
      <c r="Z19" s="30"/>
      <c r="AA19" s="30">
        <v>81</v>
      </c>
      <c r="AB19" s="31"/>
      <c r="AC19" s="29">
        <v>82</v>
      </c>
      <c r="AD19" s="30"/>
      <c r="AE19" s="30">
        <v>88</v>
      </c>
      <c r="AF19" s="30"/>
      <c r="AG19" s="30">
        <v>83</v>
      </c>
      <c r="AH19" s="30"/>
      <c r="AI19" s="30">
        <v>87</v>
      </c>
      <c r="AJ19" s="31"/>
      <c r="AK19" s="51">
        <f t="shared" si="4"/>
        <v>75</v>
      </c>
      <c r="AL19" s="52">
        <f t="shared" si="5"/>
        <v>79</v>
      </c>
      <c r="AM19" s="53">
        <f t="shared" si="6"/>
        <v>81</v>
      </c>
      <c r="AN19" s="54">
        <f t="shared" si="7"/>
        <v>85</v>
      </c>
      <c r="AO19" s="55">
        <f t="shared" si="8"/>
        <v>80</v>
      </c>
      <c r="AP19" s="45"/>
      <c r="AR19" s="56" t="str">
        <f t="shared" si="9"/>
        <v/>
      </c>
      <c r="AS19" s="43"/>
      <c r="AT19" s="57">
        <f t="shared" si="10"/>
        <v>0</v>
      </c>
      <c r="AU19" s="58" t="str">
        <f t="shared" si="11"/>
        <v/>
      </c>
      <c r="AV19" s="56" t="str">
        <f t="shared" si="12"/>
        <v/>
      </c>
      <c r="AW19" s="43"/>
      <c r="AX19" s="57">
        <f t="shared" si="13"/>
        <v>0</v>
      </c>
      <c r="AY19" s="59" t="str">
        <f t="shared" si="14"/>
        <v/>
      </c>
      <c r="AZ19" s="56" t="str">
        <f t="shared" si="15"/>
        <v/>
      </c>
      <c r="BA19" s="31"/>
      <c r="BB19" s="60">
        <f t="shared" si="16"/>
        <v>80</v>
      </c>
      <c r="BC19" s="62" t="str">
        <f t="shared" si="17"/>
        <v/>
      </c>
      <c r="BE19" s="30">
        <f t="shared" si="18"/>
        <v>78.5</v>
      </c>
      <c r="BF19" s="30">
        <f t="shared" si="19"/>
        <v>81.25</v>
      </c>
      <c r="BG19" s="296">
        <f t="shared" si="20"/>
        <v>78.75</v>
      </c>
      <c r="BH19" s="30">
        <f t="shared" si="21"/>
        <v>81.5</v>
      </c>
      <c r="BI19" s="30">
        <f t="shared" si="22"/>
        <v>80</v>
      </c>
    </row>
    <row r="20" spans="1:61" ht="24" customHeight="1" x14ac:dyDescent="0.2">
      <c r="A20" s="39">
        <v>10</v>
      </c>
      <c r="B20" s="297" t="s">
        <v>245</v>
      </c>
      <c r="C20" s="119" t="s">
        <v>158</v>
      </c>
      <c r="D20" s="119" t="s">
        <v>199</v>
      </c>
      <c r="E20" s="29">
        <v>90</v>
      </c>
      <c r="F20" s="30"/>
      <c r="G20" s="30">
        <v>92</v>
      </c>
      <c r="H20" s="30"/>
      <c r="I20" s="30">
        <v>90</v>
      </c>
      <c r="J20" s="30"/>
      <c r="K20" s="30">
        <v>92</v>
      </c>
      <c r="L20" s="31"/>
      <c r="M20" s="29">
        <v>90</v>
      </c>
      <c r="N20" s="30"/>
      <c r="O20" s="30">
        <v>96</v>
      </c>
      <c r="P20" s="30"/>
      <c r="Q20" s="30">
        <v>91</v>
      </c>
      <c r="R20" s="30"/>
      <c r="S20" s="30">
        <v>95</v>
      </c>
      <c r="T20" s="31"/>
      <c r="U20" s="29">
        <v>88</v>
      </c>
      <c r="V20" s="30"/>
      <c r="W20" s="30">
        <v>92</v>
      </c>
      <c r="X20" s="30"/>
      <c r="Y20" s="30">
        <v>89</v>
      </c>
      <c r="Z20" s="30"/>
      <c r="AA20" s="30">
        <v>91</v>
      </c>
      <c r="AB20" s="31"/>
      <c r="AC20" s="29">
        <v>93</v>
      </c>
      <c r="AD20" s="30"/>
      <c r="AE20" s="30">
        <v>95</v>
      </c>
      <c r="AF20" s="30"/>
      <c r="AG20" s="30">
        <v>92</v>
      </c>
      <c r="AH20" s="30"/>
      <c r="AI20" s="30">
        <v>96</v>
      </c>
      <c r="AJ20" s="31"/>
      <c r="AK20" s="51">
        <f t="shared" si="4"/>
        <v>91</v>
      </c>
      <c r="AL20" s="52">
        <f t="shared" si="5"/>
        <v>93</v>
      </c>
      <c r="AM20" s="53">
        <f t="shared" si="6"/>
        <v>90</v>
      </c>
      <c r="AN20" s="54">
        <f t="shared" si="7"/>
        <v>94</v>
      </c>
      <c r="AO20" s="55">
        <f t="shared" si="8"/>
        <v>92</v>
      </c>
      <c r="AP20" s="45"/>
      <c r="AR20" s="56" t="str">
        <f t="shared" si="9"/>
        <v/>
      </c>
      <c r="AS20" s="30"/>
      <c r="AT20" s="57">
        <f t="shared" si="10"/>
        <v>0</v>
      </c>
      <c r="AU20" s="58" t="str">
        <f t="shared" si="11"/>
        <v/>
      </c>
      <c r="AV20" s="56" t="str">
        <f t="shared" si="12"/>
        <v/>
      </c>
      <c r="AW20" s="30"/>
      <c r="AX20" s="57">
        <f t="shared" si="13"/>
        <v>0</v>
      </c>
      <c r="AY20" s="59" t="str">
        <f t="shared" si="14"/>
        <v/>
      </c>
      <c r="AZ20" s="56" t="str">
        <f t="shared" si="15"/>
        <v/>
      </c>
      <c r="BA20" s="31"/>
      <c r="BB20" s="60">
        <f t="shared" si="16"/>
        <v>92</v>
      </c>
      <c r="BC20" s="62" t="str">
        <f t="shared" si="17"/>
        <v/>
      </c>
      <c r="BE20" s="30">
        <f t="shared" si="18"/>
        <v>90.25</v>
      </c>
      <c r="BF20" s="30">
        <f t="shared" si="19"/>
        <v>93.75</v>
      </c>
      <c r="BG20" s="296">
        <f t="shared" si="20"/>
        <v>90.5</v>
      </c>
      <c r="BH20" s="30">
        <f t="shared" si="21"/>
        <v>93.5</v>
      </c>
      <c r="BI20" s="30">
        <f t="shared" si="22"/>
        <v>92</v>
      </c>
    </row>
    <row r="21" spans="1:61" ht="24" customHeight="1" x14ac:dyDescent="0.2">
      <c r="A21" s="39">
        <v>11</v>
      </c>
      <c r="B21" s="298" t="s">
        <v>246</v>
      </c>
      <c r="C21" s="118" t="s">
        <v>159</v>
      </c>
      <c r="D21" s="118" t="s">
        <v>200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29"/>
      <c r="AD21" s="30"/>
      <c r="AE21" s="30"/>
      <c r="AF21" s="30"/>
      <c r="AG21" s="30"/>
      <c r="AH21" s="30"/>
      <c r="AI21" s="30"/>
      <c r="AJ21" s="31"/>
      <c r="AK21" s="51">
        <f t="shared" si="4"/>
        <v>0</v>
      </c>
      <c r="AL21" s="52">
        <f t="shared" si="5"/>
        <v>0</v>
      </c>
      <c r="AM21" s="53">
        <f t="shared" si="6"/>
        <v>0</v>
      </c>
      <c r="AN21" s="54">
        <f t="shared" si="7"/>
        <v>0</v>
      </c>
      <c r="AO21" s="55">
        <f t="shared" si="8"/>
        <v>0</v>
      </c>
      <c r="AP21" s="45"/>
      <c r="AR21" s="56">
        <f t="shared" si="9"/>
        <v>0</v>
      </c>
      <c r="AS21" s="30"/>
      <c r="AT21" s="57">
        <f t="shared" si="10"/>
        <v>0</v>
      </c>
      <c r="AU21" s="58" t="str">
        <f t="shared" si="11"/>
        <v/>
      </c>
      <c r="AV21" s="56" t="str">
        <f t="shared" si="12"/>
        <v/>
      </c>
      <c r="AW21" s="30"/>
      <c r="AX21" s="57">
        <f t="shared" si="13"/>
        <v>0</v>
      </c>
      <c r="AY21" s="59" t="str">
        <f t="shared" si="14"/>
        <v/>
      </c>
      <c r="AZ21" s="56" t="str">
        <f t="shared" si="15"/>
        <v/>
      </c>
      <c r="BA21" s="31"/>
      <c r="BB21" s="60" t="str">
        <f t="shared" si="16"/>
        <v/>
      </c>
      <c r="BC21" s="62">
        <f t="shared" si="17"/>
        <v>0</v>
      </c>
      <c r="BE21" s="30">
        <f t="shared" si="18"/>
        <v>0</v>
      </c>
      <c r="BF21" s="30">
        <f t="shared" si="19"/>
        <v>0</v>
      </c>
      <c r="BG21" s="296">
        <f t="shared" si="20"/>
        <v>0</v>
      </c>
      <c r="BH21" s="30">
        <f t="shared" si="21"/>
        <v>0</v>
      </c>
      <c r="BI21" s="30">
        <f t="shared" si="22"/>
        <v>0</v>
      </c>
    </row>
    <row r="22" spans="1:61" ht="24" customHeight="1" x14ac:dyDescent="0.2">
      <c r="A22" s="39">
        <v>12</v>
      </c>
      <c r="B22" s="297" t="s">
        <v>247</v>
      </c>
      <c r="C22" s="119" t="s">
        <v>160</v>
      </c>
      <c r="D22" s="119" t="s">
        <v>201</v>
      </c>
      <c r="E22" s="29">
        <v>75</v>
      </c>
      <c r="F22" s="30"/>
      <c r="G22" s="30">
        <v>77</v>
      </c>
      <c r="H22" s="30"/>
      <c r="I22" s="30">
        <v>74</v>
      </c>
      <c r="J22" s="30"/>
      <c r="K22" s="30">
        <v>78</v>
      </c>
      <c r="L22" s="31"/>
      <c r="M22" s="29">
        <v>77</v>
      </c>
      <c r="N22" s="30"/>
      <c r="O22" s="30">
        <v>79</v>
      </c>
      <c r="P22" s="30"/>
      <c r="Q22" s="30">
        <v>76</v>
      </c>
      <c r="R22" s="30"/>
      <c r="S22" s="30">
        <v>80</v>
      </c>
      <c r="T22" s="31"/>
      <c r="U22" s="29">
        <v>77</v>
      </c>
      <c r="V22" s="30"/>
      <c r="W22" s="30">
        <v>83</v>
      </c>
      <c r="X22" s="30"/>
      <c r="Y22" s="30">
        <v>78</v>
      </c>
      <c r="Z22" s="30"/>
      <c r="AA22" s="30">
        <v>82</v>
      </c>
      <c r="AB22" s="31"/>
      <c r="AC22" s="29">
        <v>76</v>
      </c>
      <c r="AD22" s="30"/>
      <c r="AE22" s="30">
        <v>80</v>
      </c>
      <c r="AF22" s="30"/>
      <c r="AG22" s="30">
        <v>77</v>
      </c>
      <c r="AH22" s="30"/>
      <c r="AI22" s="30">
        <v>79</v>
      </c>
      <c r="AJ22" s="31"/>
      <c r="AK22" s="51">
        <f t="shared" si="4"/>
        <v>76</v>
      </c>
      <c r="AL22" s="52">
        <f t="shared" si="5"/>
        <v>78</v>
      </c>
      <c r="AM22" s="53">
        <f t="shared" si="6"/>
        <v>80</v>
      </c>
      <c r="AN22" s="54">
        <f t="shared" si="7"/>
        <v>78</v>
      </c>
      <c r="AO22" s="55">
        <f t="shared" si="8"/>
        <v>78</v>
      </c>
      <c r="AP22" s="45"/>
      <c r="AR22" s="56" t="str">
        <f t="shared" si="9"/>
        <v/>
      </c>
      <c r="AS22" s="30"/>
      <c r="AT22" s="57">
        <f t="shared" si="10"/>
        <v>0</v>
      </c>
      <c r="AU22" s="58" t="str">
        <f t="shared" si="11"/>
        <v/>
      </c>
      <c r="AV22" s="56" t="str">
        <f t="shared" si="12"/>
        <v/>
      </c>
      <c r="AW22" s="30"/>
      <c r="AX22" s="57">
        <f t="shared" si="13"/>
        <v>0</v>
      </c>
      <c r="AY22" s="59" t="str">
        <f t="shared" si="14"/>
        <v/>
      </c>
      <c r="AZ22" s="56" t="str">
        <f t="shared" si="15"/>
        <v/>
      </c>
      <c r="BA22" s="31"/>
      <c r="BB22" s="60">
        <f t="shared" si="16"/>
        <v>78</v>
      </c>
      <c r="BC22" s="62" t="str">
        <f t="shared" si="17"/>
        <v/>
      </c>
      <c r="BE22" s="30">
        <f t="shared" si="18"/>
        <v>76.25</v>
      </c>
      <c r="BF22" s="30">
        <f t="shared" si="19"/>
        <v>79.75</v>
      </c>
      <c r="BG22" s="296">
        <f t="shared" si="20"/>
        <v>76.25</v>
      </c>
      <c r="BH22" s="30">
        <f t="shared" si="21"/>
        <v>79.75</v>
      </c>
      <c r="BI22" s="30">
        <f t="shared" si="22"/>
        <v>78</v>
      </c>
    </row>
    <row r="23" spans="1:61" ht="24" customHeight="1" x14ac:dyDescent="0.2">
      <c r="A23" s="39">
        <v>13</v>
      </c>
      <c r="B23" s="297" t="s">
        <v>248</v>
      </c>
      <c r="C23" s="118" t="s">
        <v>161</v>
      </c>
      <c r="D23" s="118" t="s">
        <v>202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29"/>
      <c r="AD23" s="30"/>
      <c r="AE23" s="30"/>
      <c r="AF23" s="30"/>
      <c r="AG23" s="30"/>
      <c r="AH23" s="30"/>
      <c r="AI23" s="30"/>
      <c r="AJ23" s="31"/>
      <c r="AK23" s="51">
        <f t="shared" si="4"/>
        <v>0</v>
      </c>
      <c r="AL23" s="52">
        <f t="shared" si="5"/>
        <v>0</v>
      </c>
      <c r="AM23" s="53">
        <f t="shared" si="6"/>
        <v>0</v>
      </c>
      <c r="AN23" s="54">
        <f t="shared" si="7"/>
        <v>0</v>
      </c>
      <c r="AO23" s="55">
        <f t="shared" si="8"/>
        <v>0</v>
      </c>
      <c r="AP23" s="45"/>
      <c r="AR23" s="56">
        <f t="shared" si="9"/>
        <v>0</v>
      </c>
      <c r="AS23" s="30"/>
      <c r="AT23" s="57">
        <f t="shared" si="10"/>
        <v>0</v>
      </c>
      <c r="AU23" s="58" t="str">
        <f t="shared" si="11"/>
        <v/>
      </c>
      <c r="AV23" s="56" t="str">
        <f t="shared" si="12"/>
        <v/>
      </c>
      <c r="AW23" s="30"/>
      <c r="AX23" s="57">
        <f t="shared" si="13"/>
        <v>0</v>
      </c>
      <c r="AY23" s="59" t="str">
        <f t="shared" si="14"/>
        <v/>
      </c>
      <c r="AZ23" s="56" t="str">
        <f t="shared" si="15"/>
        <v/>
      </c>
      <c r="BA23" s="31"/>
      <c r="BB23" s="60" t="str">
        <f t="shared" si="16"/>
        <v/>
      </c>
      <c r="BC23" s="62">
        <f t="shared" si="17"/>
        <v>0</v>
      </c>
      <c r="BE23" s="30">
        <f t="shared" si="18"/>
        <v>0</v>
      </c>
      <c r="BF23" s="30">
        <f t="shared" si="19"/>
        <v>0</v>
      </c>
      <c r="BG23" s="296">
        <f t="shared" si="20"/>
        <v>0</v>
      </c>
      <c r="BH23" s="30">
        <f t="shared" si="21"/>
        <v>0</v>
      </c>
      <c r="BI23" s="30">
        <f t="shared" si="22"/>
        <v>0</v>
      </c>
    </row>
    <row r="24" spans="1:61" ht="24" customHeight="1" x14ac:dyDescent="0.2">
      <c r="A24" s="39">
        <v>14</v>
      </c>
      <c r="B24" s="298" t="s">
        <v>249</v>
      </c>
      <c r="C24" s="119" t="s">
        <v>162</v>
      </c>
      <c r="D24" s="119" t="s">
        <v>203</v>
      </c>
      <c r="E24" s="29">
        <v>75</v>
      </c>
      <c r="F24" s="30"/>
      <c r="G24" s="30">
        <v>77</v>
      </c>
      <c r="H24" s="30"/>
      <c r="I24" s="30"/>
      <c r="J24" s="30"/>
      <c r="K24" s="30"/>
      <c r="L24" s="31"/>
      <c r="M24" s="29">
        <v>77</v>
      </c>
      <c r="N24" s="30"/>
      <c r="O24" s="30">
        <v>83</v>
      </c>
      <c r="P24" s="30"/>
      <c r="Q24" s="30"/>
      <c r="R24" s="30"/>
      <c r="S24" s="30"/>
      <c r="T24" s="31"/>
      <c r="U24" s="29">
        <v>74</v>
      </c>
      <c r="V24" s="30"/>
      <c r="W24" s="30">
        <v>78</v>
      </c>
      <c r="X24" s="30"/>
      <c r="Y24" s="30"/>
      <c r="Z24" s="30"/>
      <c r="AA24" s="30"/>
      <c r="AB24" s="31"/>
      <c r="AC24" s="29">
        <v>79</v>
      </c>
      <c r="AD24" s="30"/>
      <c r="AE24" s="30">
        <v>81</v>
      </c>
      <c r="AF24" s="30"/>
      <c r="AG24" s="30"/>
      <c r="AH24" s="30"/>
      <c r="AI24" s="30"/>
      <c r="AJ24" s="31"/>
      <c r="AK24" s="51">
        <f t="shared" si="4"/>
        <v>38</v>
      </c>
      <c r="AL24" s="52">
        <f t="shared" si="5"/>
        <v>40</v>
      </c>
      <c r="AM24" s="53">
        <f t="shared" si="6"/>
        <v>38</v>
      </c>
      <c r="AN24" s="54">
        <f t="shared" si="7"/>
        <v>40</v>
      </c>
      <c r="AO24" s="55">
        <f t="shared" si="8"/>
        <v>39</v>
      </c>
      <c r="AP24" s="45"/>
      <c r="AR24" s="56">
        <f t="shared" si="9"/>
        <v>19.5</v>
      </c>
      <c r="AS24" s="30"/>
      <c r="AT24" s="57">
        <f t="shared" si="10"/>
        <v>0</v>
      </c>
      <c r="AU24" s="58" t="str">
        <f t="shared" si="11"/>
        <v/>
      </c>
      <c r="AV24" s="56" t="str">
        <f t="shared" si="12"/>
        <v/>
      </c>
      <c r="AW24" s="30"/>
      <c r="AX24" s="57">
        <f t="shared" si="13"/>
        <v>0</v>
      </c>
      <c r="AY24" s="59" t="str">
        <f t="shared" si="14"/>
        <v/>
      </c>
      <c r="AZ24" s="56" t="str">
        <f t="shared" si="15"/>
        <v/>
      </c>
      <c r="BA24" s="31"/>
      <c r="BB24" s="60" t="str">
        <f t="shared" si="16"/>
        <v/>
      </c>
      <c r="BC24" s="62">
        <f t="shared" si="17"/>
        <v>39</v>
      </c>
      <c r="BE24" s="30">
        <f t="shared" si="18"/>
        <v>76.25</v>
      </c>
      <c r="BF24" s="30">
        <f t="shared" si="19"/>
        <v>79.75</v>
      </c>
      <c r="BG24" s="296">
        <f t="shared" si="20"/>
        <v>0</v>
      </c>
      <c r="BH24" s="30">
        <f t="shared" si="21"/>
        <v>0</v>
      </c>
      <c r="BI24" s="30">
        <f t="shared" si="22"/>
        <v>39</v>
      </c>
    </row>
    <row r="25" spans="1:61" ht="24" customHeight="1" x14ac:dyDescent="0.2">
      <c r="A25" s="39">
        <v>15</v>
      </c>
      <c r="B25" s="297" t="s">
        <v>250</v>
      </c>
      <c r="C25" s="118" t="s">
        <v>163</v>
      </c>
      <c r="D25" s="118" t="s">
        <v>204</v>
      </c>
      <c r="E25" s="29">
        <v>74</v>
      </c>
      <c r="F25" s="30"/>
      <c r="G25" s="30">
        <v>76</v>
      </c>
      <c r="H25" s="30"/>
      <c r="I25" s="30">
        <v>72</v>
      </c>
      <c r="J25" s="30"/>
      <c r="K25" s="30">
        <v>78</v>
      </c>
      <c r="L25" s="31"/>
      <c r="M25" s="29">
        <v>75</v>
      </c>
      <c r="N25" s="30"/>
      <c r="O25" s="30">
        <v>79</v>
      </c>
      <c r="P25" s="30"/>
      <c r="Q25" s="30">
        <v>76</v>
      </c>
      <c r="R25" s="30"/>
      <c r="S25" s="30">
        <v>78</v>
      </c>
      <c r="T25" s="31"/>
      <c r="U25" s="29">
        <v>78</v>
      </c>
      <c r="V25" s="30"/>
      <c r="W25" s="30">
        <v>80</v>
      </c>
      <c r="X25" s="30"/>
      <c r="Y25" s="30">
        <v>77</v>
      </c>
      <c r="Z25" s="30"/>
      <c r="AA25" s="30">
        <v>81</v>
      </c>
      <c r="AB25" s="31"/>
      <c r="AC25" s="29">
        <v>80</v>
      </c>
      <c r="AD25" s="30"/>
      <c r="AE25" s="30">
        <v>81</v>
      </c>
      <c r="AF25" s="30"/>
      <c r="AG25" s="30">
        <v>82</v>
      </c>
      <c r="AH25" s="30"/>
      <c r="AI25" s="30">
        <v>81</v>
      </c>
      <c r="AJ25" s="31"/>
      <c r="AK25" s="51">
        <f t="shared" si="4"/>
        <v>75</v>
      </c>
      <c r="AL25" s="52">
        <f t="shared" si="5"/>
        <v>77</v>
      </c>
      <c r="AM25" s="53">
        <f t="shared" si="6"/>
        <v>79</v>
      </c>
      <c r="AN25" s="54">
        <f t="shared" si="7"/>
        <v>81</v>
      </c>
      <c r="AO25" s="55">
        <f t="shared" si="8"/>
        <v>78</v>
      </c>
      <c r="AP25" s="45"/>
      <c r="AR25" s="56" t="str">
        <f t="shared" si="9"/>
        <v/>
      </c>
      <c r="AS25" s="30"/>
      <c r="AT25" s="57">
        <f t="shared" si="10"/>
        <v>0</v>
      </c>
      <c r="AU25" s="58" t="str">
        <f t="shared" si="11"/>
        <v/>
      </c>
      <c r="AV25" s="56" t="str">
        <f t="shared" si="12"/>
        <v/>
      </c>
      <c r="AW25" s="30"/>
      <c r="AX25" s="57">
        <f t="shared" si="13"/>
        <v>0</v>
      </c>
      <c r="AY25" s="59" t="str">
        <f t="shared" si="14"/>
        <v/>
      </c>
      <c r="AZ25" s="56" t="str">
        <f t="shared" si="15"/>
        <v/>
      </c>
      <c r="BA25" s="31"/>
      <c r="BB25" s="60">
        <f t="shared" si="16"/>
        <v>78</v>
      </c>
      <c r="BC25" s="62" t="str">
        <f t="shared" si="17"/>
        <v/>
      </c>
      <c r="BE25" s="30">
        <f t="shared" si="18"/>
        <v>76.75</v>
      </c>
      <c r="BF25" s="30">
        <f t="shared" si="19"/>
        <v>79</v>
      </c>
      <c r="BG25" s="296">
        <f t="shared" si="20"/>
        <v>76.75</v>
      </c>
      <c r="BH25" s="30">
        <f t="shared" si="21"/>
        <v>79.5</v>
      </c>
      <c r="BI25" s="30">
        <f t="shared" si="22"/>
        <v>78</v>
      </c>
    </row>
    <row r="26" spans="1:61" ht="24" customHeight="1" x14ac:dyDescent="0.2">
      <c r="A26" s="39">
        <v>16</v>
      </c>
      <c r="B26" s="297" t="s">
        <v>251</v>
      </c>
      <c r="C26" s="119" t="s">
        <v>164</v>
      </c>
      <c r="D26" s="119" t="s">
        <v>205</v>
      </c>
      <c r="E26" s="29">
        <v>76</v>
      </c>
      <c r="F26" s="30"/>
      <c r="G26" s="30">
        <v>78</v>
      </c>
      <c r="H26" s="30"/>
      <c r="I26" s="30">
        <v>75</v>
      </c>
      <c r="J26" s="30"/>
      <c r="K26" s="30">
        <v>79</v>
      </c>
      <c r="L26" s="31"/>
      <c r="M26" s="29">
        <v>80</v>
      </c>
      <c r="N26" s="30"/>
      <c r="O26" s="30">
        <v>81</v>
      </c>
      <c r="P26" s="30"/>
      <c r="Q26" s="30">
        <v>82</v>
      </c>
      <c r="R26" s="30"/>
      <c r="S26" s="30">
        <v>81</v>
      </c>
      <c r="T26" s="31"/>
      <c r="U26" s="29">
        <v>78</v>
      </c>
      <c r="V26" s="30"/>
      <c r="W26" s="30">
        <v>80</v>
      </c>
      <c r="X26" s="30"/>
      <c r="Y26" s="30">
        <v>77</v>
      </c>
      <c r="Z26" s="30"/>
      <c r="AA26" s="30">
        <v>81</v>
      </c>
      <c r="AB26" s="31"/>
      <c r="AC26" s="29">
        <v>82</v>
      </c>
      <c r="AD26" s="30"/>
      <c r="AE26" s="30">
        <v>84</v>
      </c>
      <c r="AF26" s="30"/>
      <c r="AG26" s="30">
        <v>80</v>
      </c>
      <c r="AH26" s="30"/>
      <c r="AI26" s="30">
        <v>86</v>
      </c>
      <c r="AJ26" s="31"/>
      <c r="AK26" s="51">
        <f t="shared" si="4"/>
        <v>77</v>
      </c>
      <c r="AL26" s="52">
        <f t="shared" si="5"/>
        <v>81</v>
      </c>
      <c r="AM26" s="53">
        <f t="shared" si="6"/>
        <v>79</v>
      </c>
      <c r="AN26" s="54">
        <f t="shared" si="7"/>
        <v>83</v>
      </c>
      <c r="AO26" s="55">
        <f t="shared" si="8"/>
        <v>80</v>
      </c>
      <c r="AP26" s="45"/>
      <c r="AR26" s="56" t="str">
        <f t="shared" si="9"/>
        <v/>
      </c>
      <c r="AS26" s="30"/>
      <c r="AT26" s="57">
        <f t="shared" si="10"/>
        <v>0</v>
      </c>
      <c r="AU26" s="58" t="str">
        <f t="shared" si="11"/>
        <v/>
      </c>
      <c r="AV26" s="56" t="str">
        <f t="shared" si="12"/>
        <v/>
      </c>
      <c r="AW26" s="30"/>
      <c r="AX26" s="57">
        <f t="shared" si="13"/>
        <v>0</v>
      </c>
      <c r="AY26" s="59" t="str">
        <f t="shared" si="14"/>
        <v/>
      </c>
      <c r="AZ26" s="56" t="str">
        <f t="shared" si="15"/>
        <v/>
      </c>
      <c r="BA26" s="31"/>
      <c r="BB26" s="60">
        <f t="shared" si="16"/>
        <v>80</v>
      </c>
      <c r="BC26" s="62" t="str">
        <f t="shared" si="17"/>
        <v/>
      </c>
      <c r="BE26" s="30">
        <f t="shared" si="18"/>
        <v>79</v>
      </c>
      <c r="BF26" s="30">
        <f t="shared" si="19"/>
        <v>80.75</v>
      </c>
      <c r="BG26" s="296">
        <f t="shared" si="20"/>
        <v>78.5</v>
      </c>
      <c r="BH26" s="30">
        <f t="shared" si="21"/>
        <v>81.75</v>
      </c>
      <c r="BI26" s="30">
        <f t="shared" si="22"/>
        <v>80</v>
      </c>
    </row>
    <row r="27" spans="1:61" ht="24" customHeight="1" x14ac:dyDescent="0.2">
      <c r="A27" s="39">
        <v>17</v>
      </c>
      <c r="B27" s="298" t="s">
        <v>252</v>
      </c>
      <c r="C27" s="118" t="s">
        <v>165</v>
      </c>
      <c r="D27" s="118" t="s">
        <v>206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31"/>
      <c r="AK27" s="51">
        <f t="shared" si="4"/>
        <v>0</v>
      </c>
      <c r="AL27" s="52">
        <f t="shared" si="5"/>
        <v>0</v>
      </c>
      <c r="AM27" s="53">
        <f t="shared" si="6"/>
        <v>0</v>
      </c>
      <c r="AN27" s="54">
        <f t="shared" si="7"/>
        <v>0</v>
      </c>
      <c r="AO27" s="55">
        <f t="shared" si="8"/>
        <v>0</v>
      </c>
      <c r="AP27" s="45"/>
      <c r="AR27" s="56">
        <f t="shared" si="9"/>
        <v>0</v>
      </c>
      <c r="AS27" s="30"/>
      <c r="AT27" s="57">
        <f t="shared" si="10"/>
        <v>0</v>
      </c>
      <c r="AU27" s="58" t="str">
        <f t="shared" si="11"/>
        <v/>
      </c>
      <c r="AV27" s="56" t="str">
        <f t="shared" si="12"/>
        <v/>
      </c>
      <c r="AW27" s="30"/>
      <c r="AX27" s="57">
        <f t="shared" si="13"/>
        <v>0</v>
      </c>
      <c r="AY27" s="59" t="str">
        <f t="shared" si="14"/>
        <v/>
      </c>
      <c r="AZ27" s="56" t="str">
        <f t="shared" si="15"/>
        <v/>
      </c>
      <c r="BA27" s="31"/>
      <c r="BB27" s="60" t="str">
        <f t="shared" si="16"/>
        <v/>
      </c>
      <c r="BC27" s="62">
        <f t="shared" si="17"/>
        <v>0</v>
      </c>
      <c r="BE27" s="30">
        <f t="shared" si="18"/>
        <v>0</v>
      </c>
      <c r="BF27" s="30">
        <f t="shared" si="19"/>
        <v>0</v>
      </c>
      <c r="BG27" s="296">
        <f t="shared" si="20"/>
        <v>0</v>
      </c>
      <c r="BH27" s="30">
        <f t="shared" si="21"/>
        <v>0</v>
      </c>
      <c r="BI27" s="30">
        <f t="shared" si="22"/>
        <v>0</v>
      </c>
    </row>
    <row r="28" spans="1:61" ht="24" customHeight="1" x14ac:dyDescent="0.2">
      <c r="A28" s="39">
        <v>18</v>
      </c>
      <c r="B28" s="297" t="s">
        <v>253</v>
      </c>
      <c r="C28" s="119" t="s">
        <v>166</v>
      </c>
      <c r="D28" s="119" t="s">
        <v>207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31"/>
      <c r="AK28" s="51">
        <f t="shared" si="4"/>
        <v>0</v>
      </c>
      <c r="AL28" s="52">
        <f t="shared" si="5"/>
        <v>0</v>
      </c>
      <c r="AM28" s="53">
        <f t="shared" si="6"/>
        <v>0</v>
      </c>
      <c r="AN28" s="54">
        <f t="shared" si="7"/>
        <v>0</v>
      </c>
      <c r="AO28" s="55">
        <f t="shared" si="8"/>
        <v>0</v>
      </c>
      <c r="AP28" s="45"/>
      <c r="AR28" s="56">
        <f t="shared" si="9"/>
        <v>0</v>
      </c>
      <c r="AS28" s="30"/>
      <c r="AT28" s="57">
        <f t="shared" si="10"/>
        <v>0</v>
      </c>
      <c r="AU28" s="58" t="str">
        <f t="shared" si="11"/>
        <v/>
      </c>
      <c r="AV28" s="56" t="str">
        <f t="shared" si="12"/>
        <v/>
      </c>
      <c r="AW28" s="30"/>
      <c r="AX28" s="57">
        <f t="shared" si="13"/>
        <v>0</v>
      </c>
      <c r="AY28" s="59" t="str">
        <f t="shared" si="14"/>
        <v/>
      </c>
      <c r="AZ28" s="56" t="str">
        <f t="shared" si="15"/>
        <v/>
      </c>
      <c r="BA28" s="31"/>
      <c r="BB28" s="60" t="str">
        <f t="shared" si="16"/>
        <v/>
      </c>
      <c r="BC28" s="62">
        <f t="shared" si="17"/>
        <v>0</v>
      </c>
      <c r="BE28" s="30">
        <f t="shared" si="18"/>
        <v>0</v>
      </c>
      <c r="BF28" s="30">
        <f t="shared" si="19"/>
        <v>0</v>
      </c>
      <c r="BG28" s="296">
        <f t="shared" si="20"/>
        <v>0</v>
      </c>
      <c r="BH28" s="30">
        <f t="shared" si="21"/>
        <v>0</v>
      </c>
      <c r="BI28" s="30">
        <f t="shared" si="22"/>
        <v>0</v>
      </c>
    </row>
    <row r="29" spans="1:61" ht="24" customHeight="1" x14ac:dyDescent="0.2">
      <c r="A29" s="39">
        <v>19</v>
      </c>
      <c r="B29" s="297" t="s">
        <v>254</v>
      </c>
      <c r="C29" s="118" t="s">
        <v>167</v>
      </c>
      <c r="D29" s="118" t="s">
        <v>208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29"/>
      <c r="AD29" s="30"/>
      <c r="AE29" s="30"/>
      <c r="AF29" s="30"/>
      <c r="AG29" s="30"/>
      <c r="AH29" s="30"/>
      <c r="AI29" s="30"/>
      <c r="AJ29" s="31"/>
      <c r="AK29" s="51">
        <f t="shared" si="4"/>
        <v>0</v>
      </c>
      <c r="AL29" s="52">
        <f t="shared" si="5"/>
        <v>0</v>
      </c>
      <c r="AM29" s="53">
        <f t="shared" si="6"/>
        <v>0</v>
      </c>
      <c r="AN29" s="54">
        <f t="shared" si="7"/>
        <v>0</v>
      </c>
      <c r="AO29" s="55">
        <f t="shared" si="8"/>
        <v>0</v>
      </c>
      <c r="AP29" s="45"/>
      <c r="AR29" s="56">
        <f t="shared" si="9"/>
        <v>0</v>
      </c>
      <c r="AS29" s="30"/>
      <c r="AT29" s="57">
        <f t="shared" si="10"/>
        <v>0</v>
      </c>
      <c r="AU29" s="58" t="str">
        <f t="shared" si="11"/>
        <v/>
      </c>
      <c r="AV29" s="56" t="str">
        <f t="shared" si="12"/>
        <v/>
      </c>
      <c r="AW29" s="30"/>
      <c r="AX29" s="57">
        <f t="shared" si="13"/>
        <v>0</v>
      </c>
      <c r="AY29" s="59" t="str">
        <f t="shared" si="14"/>
        <v/>
      </c>
      <c r="AZ29" s="56" t="str">
        <f t="shared" si="15"/>
        <v/>
      </c>
      <c r="BA29" s="31"/>
      <c r="BB29" s="60" t="str">
        <f t="shared" si="16"/>
        <v/>
      </c>
      <c r="BC29" s="62">
        <f t="shared" si="17"/>
        <v>0</v>
      </c>
      <c r="BE29" s="30">
        <f t="shared" si="18"/>
        <v>0</v>
      </c>
      <c r="BF29" s="30">
        <f t="shared" si="19"/>
        <v>0</v>
      </c>
      <c r="BG29" s="296">
        <f t="shared" si="20"/>
        <v>0</v>
      </c>
      <c r="BH29" s="30">
        <f t="shared" si="21"/>
        <v>0</v>
      </c>
      <c r="BI29" s="30">
        <f t="shared" si="22"/>
        <v>0</v>
      </c>
    </row>
    <row r="30" spans="1:61" ht="24" customHeight="1" x14ac:dyDescent="0.2">
      <c r="A30" s="39">
        <v>20</v>
      </c>
      <c r="B30" s="298" t="s">
        <v>255</v>
      </c>
      <c r="C30" s="119" t="s">
        <v>168</v>
      </c>
      <c r="D30" s="119" t="s">
        <v>209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29"/>
      <c r="AD30" s="30"/>
      <c r="AE30" s="30"/>
      <c r="AF30" s="30"/>
      <c r="AG30" s="30"/>
      <c r="AH30" s="30"/>
      <c r="AI30" s="30"/>
      <c r="AJ30" s="31"/>
      <c r="AK30" s="51">
        <f t="shared" si="4"/>
        <v>0</v>
      </c>
      <c r="AL30" s="52">
        <f t="shared" si="5"/>
        <v>0</v>
      </c>
      <c r="AM30" s="53">
        <f t="shared" si="6"/>
        <v>0</v>
      </c>
      <c r="AN30" s="54">
        <f t="shared" si="7"/>
        <v>0</v>
      </c>
      <c r="AO30" s="55">
        <f t="shared" si="8"/>
        <v>0</v>
      </c>
      <c r="AP30" s="45"/>
      <c r="AR30" s="56">
        <f t="shared" si="9"/>
        <v>0</v>
      </c>
      <c r="AS30" s="30"/>
      <c r="AT30" s="57">
        <f t="shared" si="10"/>
        <v>0</v>
      </c>
      <c r="AU30" s="58" t="str">
        <f t="shared" si="11"/>
        <v/>
      </c>
      <c r="AV30" s="56" t="str">
        <f t="shared" si="12"/>
        <v/>
      </c>
      <c r="AW30" s="30"/>
      <c r="AX30" s="57">
        <f t="shared" si="13"/>
        <v>0</v>
      </c>
      <c r="AY30" s="59" t="str">
        <f t="shared" si="14"/>
        <v/>
      </c>
      <c r="AZ30" s="56" t="str">
        <f t="shared" si="15"/>
        <v/>
      </c>
      <c r="BA30" s="31"/>
      <c r="BB30" s="60" t="str">
        <f t="shared" si="16"/>
        <v/>
      </c>
      <c r="BC30" s="62">
        <f t="shared" si="17"/>
        <v>0</v>
      </c>
      <c r="BE30" s="30">
        <f t="shared" si="18"/>
        <v>0</v>
      </c>
      <c r="BF30" s="30">
        <f t="shared" si="19"/>
        <v>0</v>
      </c>
      <c r="BG30" s="296">
        <f t="shared" si="20"/>
        <v>0</v>
      </c>
      <c r="BH30" s="30">
        <f t="shared" si="21"/>
        <v>0</v>
      </c>
      <c r="BI30" s="30">
        <f t="shared" si="22"/>
        <v>0</v>
      </c>
    </row>
    <row r="31" spans="1:61" ht="24" customHeight="1" x14ac:dyDescent="0.2">
      <c r="A31" s="39">
        <v>21</v>
      </c>
      <c r="B31" s="297" t="s">
        <v>256</v>
      </c>
      <c r="C31" s="118" t="s">
        <v>169</v>
      </c>
      <c r="D31" s="118" t="s">
        <v>210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31"/>
      <c r="AK31" s="51">
        <f t="shared" si="4"/>
        <v>0</v>
      </c>
      <c r="AL31" s="52">
        <f t="shared" si="5"/>
        <v>0</v>
      </c>
      <c r="AM31" s="53">
        <f t="shared" si="6"/>
        <v>0</v>
      </c>
      <c r="AN31" s="54">
        <f t="shared" si="7"/>
        <v>0</v>
      </c>
      <c r="AO31" s="55">
        <f t="shared" si="8"/>
        <v>0</v>
      </c>
      <c r="AP31" s="45"/>
      <c r="AR31" s="56">
        <f t="shared" si="9"/>
        <v>0</v>
      </c>
      <c r="AS31" s="30"/>
      <c r="AT31" s="57">
        <f t="shared" si="10"/>
        <v>0</v>
      </c>
      <c r="AU31" s="58" t="str">
        <f t="shared" si="11"/>
        <v/>
      </c>
      <c r="AV31" s="56" t="str">
        <f t="shared" si="12"/>
        <v/>
      </c>
      <c r="AW31" s="30"/>
      <c r="AX31" s="57">
        <f t="shared" si="13"/>
        <v>0</v>
      </c>
      <c r="AY31" s="59" t="str">
        <f t="shared" si="14"/>
        <v/>
      </c>
      <c r="AZ31" s="56" t="str">
        <f t="shared" si="15"/>
        <v/>
      </c>
      <c r="BA31" s="31"/>
      <c r="BB31" s="60" t="str">
        <f t="shared" si="16"/>
        <v/>
      </c>
      <c r="BC31" s="62">
        <f t="shared" si="17"/>
        <v>0</v>
      </c>
      <c r="BE31" s="30">
        <f t="shared" si="18"/>
        <v>0</v>
      </c>
      <c r="BF31" s="30">
        <f t="shared" si="19"/>
        <v>0</v>
      </c>
      <c r="BG31" s="296">
        <f t="shared" si="20"/>
        <v>0</v>
      </c>
      <c r="BH31" s="30">
        <f t="shared" si="21"/>
        <v>0</v>
      </c>
      <c r="BI31" s="30">
        <f t="shared" si="22"/>
        <v>0</v>
      </c>
    </row>
    <row r="32" spans="1:61" ht="24" customHeight="1" x14ac:dyDescent="0.2">
      <c r="A32" s="39">
        <v>22</v>
      </c>
      <c r="B32" s="297" t="s">
        <v>257</v>
      </c>
      <c r="C32" s="119" t="s">
        <v>170</v>
      </c>
      <c r="D32" s="119" t="s">
        <v>211</v>
      </c>
      <c r="E32" s="29">
        <v>88</v>
      </c>
      <c r="F32" s="30"/>
      <c r="G32" s="30">
        <v>92</v>
      </c>
      <c r="H32" s="30"/>
      <c r="I32" s="30">
        <v>89</v>
      </c>
      <c r="J32" s="30"/>
      <c r="K32" s="30">
        <v>91</v>
      </c>
      <c r="L32" s="31"/>
      <c r="M32" s="29">
        <v>91</v>
      </c>
      <c r="N32" s="30"/>
      <c r="O32" s="30">
        <v>93</v>
      </c>
      <c r="P32" s="30"/>
      <c r="Q32" s="30">
        <v>90</v>
      </c>
      <c r="R32" s="30"/>
      <c r="S32" s="30">
        <v>94</v>
      </c>
      <c r="T32" s="31"/>
      <c r="U32" s="29">
        <v>87</v>
      </c>
      <c r="V32" s="30"/>
      <c r="W32" s="30">
        <v>93</v>
      </c>
      <c r="X32" s="30"/>
      <c r="Y32" s="30">
        <v>88</v>
      </c>
      <c r="Z32" s="30"/>
      <c r="AA32" s="30">
        <v>92</v>
      </c>
      <c r="AB32" s="31"/>
      <c r="AC32" s="29">
        <v>87</v>
      </c>
      <c r="AD32" s="30"/>
      <c r="AE32" s="30">
        <v>89</v>
      </c>
      <c r="AF32" s="30"/>
      <c r="AG32" s="30">
        <v>86</v>
      </c>
      <c r="AH32" s="30"/>
      <c r="AI32" s="30">
        <v>90</v>
      </c>
      <c r="AJ32" s="31"/>
      <c r="AK32" s="51">
        <f t="shared" si="4"/>
        <v>90</v>
      </c>
      <c r="AL32" s="52">
        <f t="shared" si="5"/>
        <v>92</v>
      </c>
      <c r="AM32" s="53">
        <f t="shared" si="6"/>
        <v>90</v>
      </c>
      <c r="AN32" s="54">
        <f t="shared" si="7"/>
        <v>88</v>
      </c>
      <c r="AO32" s="55">
        <f t="shared" si="8"/>
        <v>90</v>
      </c>
      <c r="AP32" s="45"/>
      <c r="AR32" s="56" t="str">
        <f t="shared" si="9"/>
        <v/>
      </c>
      <c r="AS32" s="30"/>
      <c r="AT32" s="57">
        <f t="shared" si="10"/>
        <v>0</v>
      </c>
      <c r="AU32" s="58" t="str">
        <f t="shared" si="11"/>
        <v/>
      </c>
      <c r="AV32" s="56" t="str">
        <f t="shared" si="12"/>
        <v/>
      </c>
      <c r="AW32" s="30"/>
      <c r="AX32" s="57">
        <f t="shared" si="13"/>
        <v>0</v>
      </c>
      <c r="AY32" s="59" t="str">
        <f t="shared" si="14"/>
        <v/>
      </c>
      <c r="AZ32" s="56" t="str">
        <f t="shared" si="15"/>
        <v/>
      </c>
      <c r="BA32" s="31"/>
      <c r="BB32" s="60">
        <f t="shared" si="16"/>
        <v>90</v>
      </c>
      <c r="BC32" s="62" t="str">
        <f t="shared" si="17"/>
        <v/>
      </c>
      <c r="BE32" s="30">
        <f t="shared" si="18"/>
        <v>88.25</v>
      </c>
      <c r="BF32" s="30">
        <f t="shared" si="19"/>
        <v>91.75</v>
      </c>
      <c r="BG32" s="296">
        <f t="shared" si="20"/>
        <v>88.25</v>
      </c>
      <c r="BH32" s="30">
        <f t="shared" si="21"/>
        <v>91.75</v>
      </c>
      <c r="BI32" s="30">
        <f t="shared" si="22"/>
        <v>90</v>
      </c>
    </row>
    <row r="33" spans="1:61" ht="24" customHeight="1" x14ac:dyDescent="0.2">
      <c r="A33" s="39">
        <v>23</v>
      </c>
      <c r="B33" s="298" t="s">
        <v>258</v>
      </c>
      <c r="C33" s="118" t="s">
        <v>171</v>
      </c>
      <c r="D33" s="118" t="s">
        <v>212</v>
      </c>
      <c r="E33" s="29">
        <v>70</v>
      </c>
      <c r="F33" s="30"/>
      <c r="G33" s="30">
        <v>72</v>
      </c>
      <c r="H33" s="30"/>
      <c r="I33" s="30"/>
      <c r="J33" s="30"/>
      <c r="K33" s="30"/>
      <c r="L33" s="31"/>
      <c r="M33" s="29">
        <v>72</v>
      </c>
      <c r="N33" s="30"/>
      <c r="O33" s="30">
        <v>74</v>
      </c>
      <c r="P33" s="30"/>
      <c r="Q33" s="30"/>
      <c r="R33" s="30"/>
      <c r="S33" s="30"/>
      <c r="T33" s="31"/>
      <c r="U33" s="29">
        <v>70</v>
      </c>
      <c r="V33" s="30"/>
      <c r="W33" s="30">
        <v>72</v>
      </c>
      <c r="X33" s="30"/>
      <c r="Y33" s="30"/>
      <c r="Z33" s="30"/>
      <c r="AA33" s="30"/>
      <c r="AB33" s="31"/>
      <c r="AC33" s="29">
        <v>70</v>
      </c>
      <c r="AD33" s="30"/>
      <c r="AE33" s="30">
        <v>76</v>
      </c>
      <c r="AF33" s="30"/>
      <c r="AG33" s="30"/>
      <c r="AH33" s="30"/>
      <c r="AI33" s="30"/>
      <c r="AJ33" s="31"/>
      <c r="AK33" s="51">
        <f t="shared" si="4"/>
        <v>35.5</v>
      </c>
      <c r="AL33" s="52">
        <f t="shared" si="5"/>
        <v>36.5</v>
      </c>
      <c r="AM33" s="53">
        <f t="shared" si="6"/>
        <v>35.5</v>
      </c>
      <c r="AN33" s="54">
        <f t="shared" si="7"/>
        <v>36.5</v>
      </c>
      <c r="AO33" s="55">
        <f t="shared" si="8"/>
        <v>36</v>
      </c>
      <c r="AP33" s="45"/>
      <c r="AR33" s="56">
        <f t="shared" si="9"/>
        <v>18</v>
      </c>
      <c r="AS33" s="30"/>
      <c r="AT33" s="57">
        <f t="shared" si="10"/>
        <v>0</v>
      </c>
      <c r="AU33" s="58" t="str">
        <f t="shared" si="11"/>
        <v/>
      </c>
      <c r="AV33" s="56" t="str">
        <f t="shared" si="12"/>
        <v/>
      </c>
      <c r="AW33" s="30"/>
      <c r="AX33" s="57">
        <f t="shared" si="13"/>
        <v>0</v>
      </c>
      <c r="AY33" s="59" t="str">
        <f t="shared" si="14"/>
        <v/>
      </c>
      <c r="AZ33" s="56" t="str">
        <f t="shared" si="15"/>
        <v/>
      </c>
      <c r="BA33" s="31"/>
      <c r="BB33" s="60" t="str">
        <f t="shared" si="16"/>
        <v/>
      </c>
      <c r="BC33" s="62">
        <f t="shared" si="17"/>
        <v>36</v>
      </c>
      <c r="BE33" s="30">
        <f t="shared" si="18"/>
        <v>70.5</v>
      </c>
      <c r="BF33" s="30">
        <f t="shared" si="19"/>
        <v>73.5</v>
      </c>
      <c r="BG33" s="296">
        <f t="shared" si="20"/>
        <v>0</v>
      </c>
      <c r="BH33" s="30">
        <f t="shared" si="21"/>
        <v>0</v>
      </c>
      <c r="BI33" s="30">
        <f t="shared" si="22"/>
        <v>36</v>
      </c>
    </row>
    <row r="34" spans="1:61" ht="24" customHeight="1" x14ac:dyDescent="0.2">
      <c r="A34" s="39">
        <v>24</v>
      </c>
      <c r="B34" s="297" t="s">
        <v>259</v>
      </c>
      <c r="C34" s="119" t="s">
        <v>172</v>
      </c>
      <c r="D34" s="119" t="s">
        <v>213</v>
      </c>
      <c r="E34" s="29">
        <v>75</v>
      </c>
      <c r="F34" s="30"/>
      <c r="G34" s="30">
        <v>77</v>
      </c>
      <c r="H34" s="30"/>
      <c r="I34" s="30">
        <v>74</v>
      </c>
      <c r="J34" s="30"/>
      <c r="K34" s="30">
        <v>78</v>
      </c>
      <c r="L34" s="31"/>
      <c r="M34" s="29">
        <v>78</v>
      </c>
      <c r="N34" s="30"/>
      <c r="O34" s="30">
        <v>82</v>
      </c>
      <c r="P34" s="30"/>
      <c r="Q34" s="30">
        <v>77</v>
      </c>
      <c r="R34" s="30"/>
      <c r="S34" s="30">
        <v>83</v>
      </c>
      <c r="T34" s="31"/>
      <c r="U34" s="29">
        <v>76</v>
      </c>
      <c r="V34" s="30"/>
      <c r="W34" s="30">
        <v>84</v>
      </c>
      <c r="X34" s="30"/>
      <c r="Y34" s="30">
        <v>75</v>
      </c>
      <c r="Z34" s="30"/>
      <c r="AA34" s="30">
        <v>85</v>
      </c>
      <c r="AB34" s="31"/>
      <c r="AC34" s="29">
        <v>83</v>
      </c>
      <c r="AD34" s="30"/>
      <c r="AE34" s="30">
        <v>85</v>
      </c>
      <c r="AF34" s="30"/>
      <c r="AG34" s="30">
        <v>82</v>
      </c>
      <c r="AH34" s="30"/>
      <c r="AI34" s="30">
        <v>86</v>
      </c>
      <c r="AJ34" s="31"/>
      <c r="AK34" s="51">
        <f t="shared" si="4"/>
        <v>76</v>
      </c>
      <c r="AL34" s="52">
        <f t="shared" si="5"/>
        <v>80</v>
      </c>
      <c r="AM34" s="53">
        <f t="shared" si="6"/>
        <v>80</v>
      </c>
      <c r="AN34" s="54">
        <f t="shared" si="7"/>
        <v>84</v>
      </c>
      <c r="AO34" s="55">
        <f t="shared" si="8"/>
        <v>80</v>
      </c>
      <c r="AP34" s="45"/>
      <c r="AR34" s="56" t="str">
        <f t="shared" si="9"/>
        <v/>
      </c>
      <c r="AS34" s="30"/>
      <c r="AT34" s="57">
        <f t="shared" si="10"/>
        <v>0</v>
      </c>
      <c r="AU34" s="58" t="str">
        <f t="shared" si="11"/>
        <v/>
      </c>
      <c r="AV34" s="56" t="str">
        <f t="shared" si="12"/>
        <v/>
      </c>
      <c r="AW34" s="30"/>
      <c r="AX34" s="57">
        <f t="shared" si="13"/>
        <v>0</v>
      </c>
      <c r="AY34" s="59" t="str">
        <f t="shared" si="14"/>
        <v/>
      </c>
      <c r="AZ34" s="56" t="str">
        <f t="shared" si="15"/>
        <v/>
      </c>
      <c r="BA34" s="31"/>
      <c r="BB34" s="60">
        <f t="shared" si="16"/>
        <v>80</v>
      </c>
      <c r="BC34" s="62" t="str">
        <f t="shared" si="17"/>
        <v/>
      </c>
      <c r="BE34" s="30">
        <f t="shared" si="18"/>
        <v>78</v>
      </c>
      <c r="BF34" s="30">
        <f t="shared" si="19"/>
        <v>82</v>
      </c>
      <c r="BG34" s="296">
        <f t="shared" si="20"/>
        <v>77</v>
      </c>
      <c r="BH34" s="30">
        <f t="shared" si="21"/>
        <v>83</v>
      </c>
      <c r="BI34" s="30">
        <f t="shared" si="22"/>
        <v>80</v>
      </c>
    </row>
    <row r="35" spans="1:61" ht="24" customHeight="1" x14ac:dyDescent="0.2">
      <c r="A35" s="39">
        <v>25</v>
      </c>
      <c r="B35" s="297" t="s">
        <v>260</v>
      </c>
      <c r="C35" s="118" t="s">
        <v>173</v>
      </c>
      <c r="D35" s="118" t="s">
        <v>214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31"/>
      <c r="AK35" s="51">
        <f t="shared" si="4"/>
        <v>0</v>
      </c>
      <c r="AL35" s="52">
        <f t="shared" si="5"/>
        <v>0</v>
      </c>
      <c r="AM35" s="53">
        <f t="shared" si="6"/>
        <v>0</v>
      </c>
      <c r="AN35" s="54">
        <f t="shared" si="7"/>
        <v>0</v>
      </c>
      <c r="AO35" s="55">
        <f t="shared" si="8"/>
        <v>0</v>
      </c>
      <c r="AP35" s="45"/>
      <c r="AR35" s="56">
        <f t="shared" si="9"/>
        <v>0</v>
      </c>
      <c r="AS35" s="30"/>
      <c r="AT35" s="57">
        <f t="shared" si="10"/>
        <v>0</v>
      </c>
      <c r="AU35" s="58" t="str">
        <f t="shared" si="11"/>
        <v/>
      </c>
      <c r="AV35" s="56" t="str">
        <f t="shared" si="12"/>
        <v/>
      </c>
      <c r="AW35" s="30"/>
      <c r="AX35" s="57">
        <f t="shared" si="13"/>
        <v>0</v>
      </c>
      <c r="AY35" s="59" t="str">
        <f t="shared" si="14"/>
        <v/>
      </c>
      <c r="AZ35" s="56" t="str">
        <f t="shared" si="15"/>
        <v/>
      </c>
      <c r="BA35" s="31"/>
      <c r="BB35" s="60" t="str">
        <f t="shared" si="16"/>
        <v/>
      </c>
      <c r="BC35" s="62">
        <f t="shared" si="17"/>
        <v>0</v>
      </c>
      <c r="BE35" s="30">
        <f t="shared" si="18"/>
        <v>0</v>
      </c>
      <c r="BF35" s="30">
        <f t="shared" si="19"/>
        <v>0</v>
      </c>
      <c r="BG35" s="296">
        <f t="shared" si="20"/>
        <v>0</v>
      </c>
      <c r="BH35" s="30">
        <f t="shared" si="21"/>
        <v>0</v>
      </c>
      <c r="BI35" s="30">
        <f t="shared" si="22"/>
        <v>0</v>
      </c>
    </row>
    <row r="36" spans="1:61" ht="24" customHeight="1" x14ac:dyDescent="0.2">
      <c r="A36" s="39">
        <v>26</v>
      </c>
      <c r="B36" s="298" t="s">
        <v>261</v>
      </c>
      <c r="C36" s="119" t="s">
        <v>174</v>
      </c>
      <c r="D36" s="119" t="s">
        <v>215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31"/>
      <c r="AK36" s="51">
        <f t="shared" si="4"/>
        <v>0</v>
      </c>
      <c r="AL36" s="52">
        <f t="shared" si="5"/>
        <v>0</v>
      </c>
      <c r="AM36" s="53">
        <f t="shared" si="6"/>
        <v>0</v>
      </c>
      <c r="AN36" s="54">
        <f t="shared" si="7"/>
        <v>0</v>
      </c>
      <c r="AO36" s="55">
        <f t="shared" si="8"/>
        <v>0</v>
      </c>
      <c r="AP36" s="45"/>
      <c r="AR36" s="56">
        <f t="shared" si="9"/>
        <v>0</v>
      </c>
      <c r="AS36" s="30"/>
      <c r="AT36" s="57">
        <f t="shared" si="10"/>
        <v>0</v>
      </c>
      <c r="AU36" s="58" t="str">
        <f t="shared" si="11"/>
        <v/>
      </c>
      <c r="AV36" s="56" t="str">
        <f t="shared" si="12"/>
        <v/>
      </c>
      <c r="AW36" s="30"/>
      <c r="AX36" s="57">
        <f t="shared" si="13"/>
        <v>0</v>
      </c>
      <c r="AY36" s="59" t="str">
        <f t="shared" si="14"/>
        <v/>
      </c>
      <c r="AZ36" s="56" t="str">
        <f t="shared" si="15"/>
        <v/>
      </c>
      <c r="BA36" s="31"/>
      <c r="BB36" s="60" t="str">
        <f t="shared" si="16"/>
        <v/>
      </c>
      <c r="BC36" s="62">
        <f t="shared" si="17"/>
        <v>0</v>
      </c>
      <c r="BE36" s="30">
        <f t="shared" si="18"/>
        <v>0</v>
      </c>
      <c r="BF36" s="30">
        <f t="shared" si="19"/>
        <v>0</v>
      </c>
      <c r="BG36" s="296">
        <f t="shared" si="20"/>
        <v>0</v>
      </c>
      <c r="BH36" s="30">
        <f t="shared" si="21"/>
        <v>0</v>
      </c>
      <c r="BI36" s="30">
        <f t="shared" si="22"/>
        <v>0</v>
      </c>
    </row>
    <row r="37" spans="1:61" ht="24" customHeight="1" x14ac:dyDescent="0.2">
      <c r="A37" s="39">
        <v>27</v>
      </c>
      <c r="B37" s="297" t="s">
        <v>262</v>
      </c>
      <c r="C37" s="118" t="s">
        <v>175</v>
      </c>
      <c r="D37" s="118" t="s">
        <v>216</v>
      </c>
      <c r="E37" s="29"/>
      <c r="F37" s="30"/>
      <c r="G37" s="30"/>
      <c r="H37" s="30"/>
      <c r="I37" s="30"/>
      <c r="J37" s="30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29"/>
      <c r="AD37" s="30"/>
      <c r="AE37" s="30"/>
      <c r="AF37" s="30"/>
      <c r="AG37" s="30"/>
      <c r="AH37" s="30"/>
      <c r="AI37" s="30"/>
      <c r="AJ37" s="31"/>
      <c r="AK37" s="51">
        <f t="shared" si="4"/>
        <v>0</v>
      </c>
      <c r="AL37" s="52">
        <f t="shared" si="5"/>
        <v>0</v>
      </c>
      <c r="AM37" s="53">
        <f t="shared" si="6"/>
        <v>0</v>
      </c>
      <c r="AN37" s="54">
        <f t="shared" si="7"/>
        <v>0</v>
      </c>
      <c r="AO37" s="55">
        <f t="shared" si="8"/>
        <v>0</v>
      </c>
      <c r="AP37" s="45"/>
      <c r="AR37" s="56">
        <f t="shared" si="9"/>
        <v>0</v>
      </c>
      <c r="AS37" s="30"/>
      <c r="AT37" s="57">
        <f t="shared" si="10"/>
        <v>0</v>
      </c>
      <c r="AU37" s="58" t="str">
        <f t="shared" si="11"/>
        <v/>
      </c>
      <c r="AV37" s="56" t="str">
        <f t="shared" si="12"/>
        <v/>
      </c>
      <c r="AW37" s="30"/>
      <c r="AX37" s="57">
        <f t="shared" si="13"/>
        <v>0</v>
      </c>
      <c r="AY37" s="59" t="str">
        <f t="shared" si="14"/>
        <v/>
      </c>
      <c r="AZ37" s="56" t="str">
        <f t="shared" si="15"/>
        <v/>
      </c>
      <c r="BA37" s="31"/>
      <c r="BB37" s="60" t="str">
        <f t="shared" si="16"/>
        <v/>
      </c>
      <c r="BC37" s="62">
        <f t="shared" si="17"/>
        <v>0</v>
      </c>
      <c r="BE37" s="30">
        <f t="shared" si="18"/>
        <v>0</v>
      </c>
      <c r="BF37" s="30">
        <f t="shared" si="19"/>
        <v>0</v>
      </c>
      <c r="BG37" s="296">
        <f t="shared" si="20"/>
        <v>0</v>
      </c>
      <c r="BH37" s="30">
        <f t="shared" si="21"/>
        <v>0</v>
      </c>
      <c r="BI37" s="30">
        <f t="shared" si="22"/>
        <v>0</v>
      </c>
    </row>
    <row r="38" spans="1:61" ht="24" customHeight="1" x14ac:dyDescent="0.2">
      <c r="A38" s="39">
        <v>28</v>
      </c>
      <c r="B38" s="297" t="s">
        <v>263</v>
      </c>
      <c r="C38" s="119" t="s">
        <v>176</v>
      </c>
      <c r="D38" s="119" t="s">
        <v>217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31"/>
      <c r="AK38" s="51">
        <f t="shared" si="4"/>
        <v>0</v>
      </c>
      <c r="AL38" s="52">
        <f t="shared" si="5"/>
        <v>0</v>
      </c>
      <c r="AM38" s="53">
        <f t="shared" si="6"/>
        <v>0</v>
      </c>
      <c r="AN38" s="54">
        <f t="shared" si="7"/>
        <v>0</v>
      </c>
      <c r="AO38" s="55">
        <f t="shared" si="8"/>
        <v>0</v>
      </c>
      <c r="AP38" s="45"/>
      <c r="AR38" s="56">
        <f t="shared" si="9"/>
        <v>0</v>
      </c>
      <c r="AS38" s="30"/>
      <c r="AT38" s="57">
        <f t="shared" si="10"/>
        <v>0</v>
      </c>
      <c r="AU38" s="58" t="str">
        <f t="shared" si="11"/>
        <v/>
      </c>
      <c r="AV38" s="56" t="str">
        <f t="shared" si="12"/>
        <v/>
      </c>
      <c r="AW38" s="30"/>
      <c r="AX38" s="57">
        <f t="shared" si="13"/>
        <v>0</v>
      </c>
      <c r="AY38" s="59" t="str">
        <f t="shared" si="14"/>
        <v/>
      </c>
      <c r="AZ38" s="56" t="str">
        <f t="shared" si="15"/>
        <v/>
      </c>
      <c r="BA38" s="31"/>
      <c r="BB38" s="60" t="str">
        <f t="shared" si="16"/>
        <v/>
      </c>
      <c r="BC38" s="62">
        <f t="shared" si="17"/>
        <v>0</v>
      </c>
      <c r="BE38" s="30">
        <f t="shared" si="18"/>
        <v>0</v>
      </c>
      <c r="BF38" s="30">
        <f t="shared" si="19"/>
        <v>0</v>
      </c>
      <c r="BG38" s="296">
        <f t="shared" si="20"/>
        <v>0</v>
      </c>
      <c r="BH38" s="30">
        <f t="shared" si="21"/>
        <v>0</v>
      </c>
      <c r="BI38" s="30">
        <f t="shared" si="22"/>
        <v>0</v>
      </c>
    </row>
    <row r="39" spans="1:61" ht="24" customHeight="1" x14ac:dyDescent="0.2">
      <c r="A39" s="39">
        <v>29</v>
      </c>
      <c r="B39" s="298" t="s">
        <v>264</v>
      </c>
      <c r="C39" s="118" t="s">
        <v>177</v>
      </c>
      <c r="D39" s="118" t="s">
        <v>216</v>
      </c>
      <c r="E39" s="29">
        <v>85</v>
      </c>
      <c r="F39" s="30"/>
      <c r="G39" s="30">
        <v>89</v>
      </c>
      <c r="H39" s="30"/>
      <c r="I39" s="30">
        <v>86</v>
      </c>
      <c r="J39" s="30"/>
      <c r="K39" s="30">
        <v>88</v>
      </c>
      <c r="L39" s="31"/>
      <c r="M39" s="29">
        <v>84</v>
      </c>
      <c r="N39" s="30"/>
      <c r="O39" s="30">
        <v>88</v>
      </c>
      <c r="P39" s="30"/>
      <c r="Q39" s="30">
        <v>83</v>
      </c>
      <c r="R39" s="30"/>
      <c r="S39" s="30">
        <v>89</v>
      </c>
      <c r="T39" s="31"/>
      <c r="U39" s="29">
        <v>84</v>
      </c>
      <c r="V39" s="30"/>
      <c r="W39" s="30">
        <v>86</v>
      </c>
      <c r="X39" s="30"/>
      <c r="Y39" s="30">
        <v>82</v>
      </c>
      <c r="Z39" s="30"/>
      <c r="AA39" s="30">
        <v>88</v>
      </c>
      <c r="AB39" s="31"/>
      <c r="AC39" s="29">
        <v>85</v>
      </c>
      <c r="AD39" s="30"/>
      <c r="AE39" s="30">
        <v>87</v>
      </c>
      <c r="AF39" s="30"/>
      <c r="AG39" s="30">
        <v>84</v>
      </c>
      <c r="AH39" s="30"/>
      <c r="AI39" s="30">
        <v>88</v>
      </c>
      <c r="AJ39" s="31"/>
      <c r="AK39" s="51">
        <f t="shared" si="4"/>
        <v>87</v>
      </c>
      <c r="AL39" s="52">
        <f t="shared" si="5"/>
        <v>86</v>
      </c>
      <c r="AM39" s="53">
        <f t="shared" si="6"/>
        <v>85</v>
      </c>
      <c r="AN39" s="54">
        <f t="shared" si="7"/>
        <v>86</v>
      </c>
      <c r="AO39" s="55">
        <f t="shared" si="8"/>
        <v>86</v>
      </c>
      <c r="AP39" s="45"/>
      <c r="AR39" s="56" t="str">
        <f t="shared" si="9"/>
        <v/>
      </c>
      <c r="AS39" s="30"/>
      <c r="AT39" s="57">
        <f t="shared" si="10"/>
        <v>0</v>
      </c>
      <c r="AU39" s="58" t="str">
        <f t="shared" si="11"/>
        <v/>
      </c>
      <c r="AV39" s="56" t="str">
        <f t="shared" si="12"/>
        <v/>
      </c>
      <c r="AW39" s="30"/>
      <c r="AX39" s="57">
        <f t="shared" si="13"/>
        <v>0</v>
      </c>
      <c r="AY39" s="59" t="str">
        <f t="shared" si="14"/>
        <v/>
      </c>
      <c r="AZ39" s="56" t="str">
        <f t="shared" si="15"/>
        <v/>
      </c>
      <c r="BA39" s="31"/>
      <c r="BB39" s="60">
        <f t="shared" si="16"/>
        <v>86</v>
      </c>
      <c r="BC39" s="62" t="str">
        <f t="shared" si="17"/>
        <v/>
      </c>
      <c r="BE39" s="30">
        <f t="shared" si="18"/>
        <v>84.5</v>
      </c>
      <c r="BF39" s="30">
        <f t="shared" si="19"/>
        <v>87.5</v>
      </c>
      <c r="BG39" s="296">
        <f t="shared" si="20"/>
        <v>83.75</v>
      </c>
      <c r="BH39" s="30">
        <f t="shared" si="21"/>
        <v>88.25</v>
      </c>
      <c r="BI39" s="30">
        <f t="shared" si="22"/>
        <v>86</v>
      </c>
    </row>
    <row r="40" spans="1:61" ht="24" customHeight="1" x14ac:dyDescent="0.2">
      <c r="A40" s="39">
        <v>30</v>
      </c>
      <c r="B40" s="297" t="s">
        <v>265</v>
      </c>
      <c r="C40" s="119" t="s">
        <v>178</v>
      </c>
      <c r="D40" s="119" t="s">
        <v>218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29"/>
      <c r="AD40" s="30"/>
      <c r="AE40" s="30"/>
      <c r="AF40" s="30"/>
      <c r="AG40" s="30"/>
      <c r="AH40" s="30"/>
      <c r="AI40" s="30"/>
      <c r="AJ40" s="31"/>
      <c r="AK40" s="51">
        <f t="shared" si="4"/>
        <v>0</v>
      </c>
      <c r="AL40" s="52">
        <f t="shared" si="5"/>
        <v>0</v>
      </c>
      <c r="AM40" s="53">
        <f t="shared" si="6"/>
        <v>0</v>
      </c>
      <c r="AN40" s="54">
        <f t="shared" si="7"/>
        <v>0</v>
      </c>
      <c r="AO40" s="55">
        <f t="shared" si="8"/>
        <v>0</v>
      </c>
      <c r="AP40" s="45"/>
      <c r="AR40" s="56">
        <f t="shared" si="9"/>
        <v>0</v>
      </c>
      <c r="AS40" s="30"/>
      <c r="AT40" s="57">
        <f t="shared" si="10"/>
        <v>0</v>
      </c>
      <c r="AU40" s="58" t="str">
        <f t="shared" si="11"/>
        <v/>
      </c>
      <c r="AV40" s="56" t="str">
        <f t="shared" si="12"/>
        <v/>
      </c>
      <c r="AW40" s="30"/>
      <c r="AX40" s="57">
        <f t="shared" si="13"/>
        <v>0</v>
      </c>
      <c r="AY40" s="59" t="str">
        <f t="shared" si="14"/>
        <v/>
      </c>
      <c r="AZ40" s="56" t="str">
        <f t="shared" si="15"/>
        <v/>
      </c>
      <c r="BA40" s="31"/>
      <c r="BB40" s="60" t="str">
        <f t="shared" si="16"/>
        <v/>
      </c>
      <c r="BC40" s="62">
        <f t="shared" si="17"/>
        <v>0</v>
      </c>
      <c r="BE40" s="30">
        <f t="shared" si="18"/>
        <v>0</v>
      </c>
      <c r="BF40" s="30">
        <f t="shared" si="19"/>
        <v>0</v>
      </c>
      <c r="BG40" s="296">
        <f t="shared" si="20"/>
        <v>0</v>
      </c>
      <c r="BH40" s="30">
        <f t="shared" si="21"/>
        <v>0</v>
      </c>
      <c r="BI40" s="30">
        <f t="shared" si="22"/>
        <v>0</v>
      </c>
    </row>
    <row r="41" spans="1:61" ht="24" customHeight="1" x14ac:dyDescent="0.2">
      <c r="A41" s="39">
        <v>31</v>
      </c>
      <c r="B41" s="297" t="s">
        <v>266</v>
      </c>
      <c r="C41" s="118" t="s">
        <v>147</v>
      </c>
      <c r="D41" s="118" t="s">
        <v>219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29"/>
      <c r="AD41" s="30"/>
      <c r="AE41" s="30"/>
      <c r="AF41" s="30"/>
      <c r="AG41" s="30"/>
      <c r="AH41" s="30"/>
      <c r="AI41" s="30"/>
      <c r="AJ41" s="31"/>
      <c r="AK41" s="51">
        <f t="shared" si="4"/>
        <v>0</v>
      </c>
      <c r="AL41" s="52">
        <f t="shared" si="5"/>
        <v>0</v>
      </c>
      <c r="AM41" s="53">
        <f t="shared" si="6"/>
        <v>0</v>
      </c>
      <c r="AN41" s="54">
        <f t="shared" si="7"/>
        <v>0</v>
      </c>
      <c r="AO41" s="55">
        <f t="shared" si="8"/>
        <v>0</v>
      </c>
      <c r="AP41" s="45"/>
      <c r="AR41" s="56">
        <f t="shared" si="9"/>
        <v>0</v>
      </c>
      <c r="AS41" s="30"/>
      <c r="AT41" s="57">
        <f t="shared" si="10"/>
        <v>0</v>
      </c>
      <c r="AU41" s="58" t="str">
        <f t="shared" si="11"/>
        <v/>
      </c>
      <c r="AV41" s="56" t="str">
        <f t="shared" si="12"/>
        <v/>
      </c>
      <c r="AW41" s="30"/>
      <c r="AX41" s="57">
        <f t="shared" si="13"/>
        <v>0</v>
      </c>
      <c r="AY41" s="59" t="str">
        <f t="shared" si="14"/>
        <v/>
      </c>
      <c r="AZ41" s="56" t="str">
        <f t="shared" si="15"/>
        <v/>
      </c>
      <c r="BA41" s="31"/>
      <c r="BB41" s="60" t="str">
        <f t="shared" si="16"/>
        <v/>
      </c>
      <c r="BC41" s="62">
        <f t="shared" si="17"/>
        <v>0</v>
      </c>
      <c r="BE41" s="30">
        <f t="shared" si="18"/>
        <v>0</v>
      </c>
      <c r="BF41" s="30">
        <f t="shared" si="19"/>
        <v>0</v>
      </c>
      <c r="BG41" s="296">
        <f t="shared" si="20"/>
        <v>0</v>
      </c>
      <c r="BH41" s="30">
        <f t="shared" si="21"/>
        <v>0</v>
      </c>
      <c r="BI41" s="30">
        <f t="shared" si="22"/>
        <v>0</v>
      </c>
    </row>
    <row r="42" spans="1:61" ht="24" customHeight="1" x14ac:dyDescent="0.2">
      <c r="A42" s="39">
        <v>32</v>
      </c>
      <c r="B42" s="298" t="s">
        <v>267</v>
      </c>
      <c r="C42" s="119" t="s">
        <v>179</v>
      </c>
      <c r="D42" s="119" t="s">
        <v>220</v>
      </c>
      <c r="E42" s="29">
        <v>72</v>
      </c>
      <c r="F42" s="30"/>
      <c r="G42" s="30">
        <v>74</v>
      </c>
      <c r="H42" s="30"/>
      <c r="I42" s="30"/>
      <c r="J42" s="30"/>
      <c r="K42" s="30"/>
      <c r="L42" s="31"/>
      <c r="M42" s="29">
        <v>74</v>
      </c>
      <c r="N42" s="30"/>
      <c r="O42" s="30">
        <v>76</v>
      </c>
      <c r="P42" s="30"/>
      <c r="Q42" s="30"/>
      <c r="R42" s="30"/>
      <c r="S42" s="30"/>
      <c r="T42" s="31"/>
      <c r="U42" s="29">
        <v>72</v>
      </c>
      <c r="V42" s="30"/>
      <c r="W42" s="30">
        <v>74</v>
      </c>
      <c r="X42" s="30"/>
      <c r="Y42" s="30"/>
      <c r="Z42" s="30"/>
      <c r="AA42" s="30"/>
      <c r="AB42" s="31"/>
      <c r="AC42" s="29">
        <v>74</v>
      </c>
      <c r="AD42" s="30"/>
      <c r="AE42" s="30">
        <v>76</v>
      </c>
      <c r="AF42" s="30"/>
      <c r="AG42" s="30"/>
      <c r="AH42" s="30"/>
      <c r="AI42" s="30"/>
      <c r="AJ42" s="31"/>
      <c r="AK42" s="51">
        <f t="shared" si="4"/>
        <v>36.5</v>
      </c>
      <c r="AL42" s="52">
        <f t="shared" si="5"/>
        <v>37.5</v>
      </c>
      <c r="AM42" s="53">
        <f t="shared" si="6"/>
        <v>36.5</v>
      </c>
      <c r="AN42" s="54">
        <f t="shared" si="7"/>
        <v>37.5</v>
      </c>
      <c r="AO42" s="55">
        <f t="shared" si="8"/>
        <v>37</v>
      </c>
      <c r="AP42" s="45"/>
      <c r="AR42" s="56">
        <f t="shared" si="9"/>
        <v>18.5</v>
      </c>
      <c r="AS42" s="30"/>
      <c r="AT42" s="57">
        <f t="shared" si="10"/>
        <v>0</v>
      </c>
      <c r="AU42" s="58" t="str">
        <f t="shared" si="11"/>
        <v/>
      </c>
      <c r="AV42" s="56" t="str">
        <f t="shared" si="12"/>
        <v/>
      </c>
      <c r="AW42" s="30"/>
      <c r="AX42" s="57">
        <f t="shared" si="13"/>
        <v>0</v>
      </c>
      <c r="AY42" s="59" t="str">
        <f t="shared" si="14"/>
        <v/>
      </c>
      <c r="AZ42" s="56" t="str">
        <f t="shared" si="15"/>
        <v/>
      </c>
      <c r="BA42" s="31"/>
      <c r="BB42" s="60" t="str">
        <f t="shared" si="16"/>
        <v/>
      </c>
      <c r="BC42" s="62">
        <f t="shared" si="17"/>
        <v>37</v>
      </c>
      <c r="BE42" s="30">
        <f t="shared" si="18"/>
        <v>73</v>
      </c>
      <c r="BF42" s="30">
        <f t="shared" si="19"/>
        <v>75</v>
      </c>
      <c r="BG42" s="296">
        <f t="shared" si="20"/>
        <v>0</v>
      </c>
      <c r="BH42" s="30">
        <f t="shared" si="21"/>
        <v>0</v>
      </c>
      <c r="BI42" s="30">
        <f t="shared" si="22"/>
        <v>37</v>
      </c>
    </row>
    <row r="43" spans="1:61" ht="24" customHeight="1" x14ac:dyDescent="0.2">
      <c r="A43" s="39">
        <v>33</v>
      </c>
      <c r="B43" s="297" t="s">
        <v>268</v>
      </c>
      <c r="C43" s="118" t="s">
        <v>180</v>
      </c>
      <c r="D43" s="118" t="s">
        <v>221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31"/>
      <c r="AK43" s="51">
        <f t="shared" si="4"/>
        <v>0</v>
      </c>
      <c r="AL43" s="52">
        <f t="shared" si="5"/>
        <v>0</v>
      </c>
      <c r="AM43" s="53">
        <f t="shared" si="6"/>
        <v>0</v>
      </c>
      <c r="AN43" s="54">
        <f t="shared" si="7"/>
        <v>0</v>
      </c>
      <c r="AO43" s="55">
        <f t="shared" si="8"/>
        <v>0</v>
      </c>
      <c r="AP43" s="45"/>
      <c r="AR43" s="56">
        <f t="shared" si="9"/>
        <v>0</v>
      </c>
      <c r="AS43" s="30"/>
      <c r="AT43" s="57">
        <f t="shared" si="10"/>
        <v>0</v>
      </c>
      <c r="AU43" s="58" t="str">
        <f t="shared" si="11"/>
        <v/>
      </c>
      <c r="AV43" s="56" t="str">
        <f t="shared" si="12"/>
        <v/>
      </c>
      <c r="AW43" s="30"/>
      <c r="AX43" s="57">
        <f t="shared" si="13"/>
        <v>0</v>
      </c>
      <c r="AY43" s="59" t="str">
        <f t="shared" si="14"/>
        <v/>
      </c>
      <c r="AZ43" s="56" t="str">
        <f t="shared" si="15"/>
        <v/>
      </c>
      <c r="BA43" s="31"/>
      <c r="BB43" s="60" t="str">
        <f t="shared" si="16"/>
        <v/>
      </c>
      <c r="BC43" s="62">
        <f t="shared" si="17"/>
        <v>0</v>
      </c>
      <c r="BE43" s="30">
        <f t="shared" si="18"/>
        <v>0</v>
      </c>
      <c r="BF43" s="30">
        <f t="shared" si="19"/>
        <v>0</v>
      </c>
      <c r="BG43" s="296">
        <f t="shared" si="20"/>
        <v>0</v>
      </c>
      <c r="BH43" s="30">
        <f t="shared" si="21"/>
        <v>0</v>
      </c>
      <c r="BI43" s="30">
        <f t="shared" si="22"/>
        <v>0</v>
      </c>
    </row>
    <row r="44" spans="1:61" ht="24" customHeight="1" x14ac:dyDescent="0.2">
      <c r="A44" s="39">
        <v>34</v>
      </c>
      <c r="B44" s="297" t="s">
        <v>269</v>
      </c>
      <c r="C44" s="119" t="s">
        <v>181</v>
      </c>
      <c r="D44" s="119" t="s">
        <v>222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31"/>
      <c r="AK44" s="51">
        <f t="shared" si="4"/>
        <v>0</v>
      </c>
      <c r="AL44" s="52">
        <f t="shared" si="5"/>
        <v>0</v>
      </c>
      <c r="AM44" s="53">
        <f t="shared" si="6"/>
        <v>0</v>
      </c>
      <c r="AN44" s="54">
        <f t="shared" si="7"/>
        <v>0</v>
      </c>
      <c r="AO44" s="55">
        <f t="shared" si="8"/>
        <v>0</v>
      </c>
      <c r="AP44" s="45"/>
      <c r="AR44" s="56">
        <f t="shared" si="9"/>
        <v>0</v>
      </c>
      <c r="AS44" s="30"/>
      <c r="AT44" s="57">
        <f t="shared" si="10"/>
        <v>0</v>
      </c>
      <c r="AU44" s="58" t="str">
        <f t="shared" si="11"/>
        <v/>
      </c>
      <c r="AV44" s="56" t="str">
        <f t="shared" si="12"/>
        <v/>
      </c>
      <c r="AW44" s="30"/>
      <c r="AX44" s="57">
        <f t="shared" si="13"/>
        <v>0</v>
      </c>
      <c r="AY44" s="59" t="str">
        <f t="shared" si="14"/>
        <v/>
      </c>
      <c r="AZ44" s="56" t="str">
        <f t="shared" si="15"/>
        <v/>
      </c>
      <c r="BA44" s="31"/>
      <c r="BB44" s="60" t="str">
        <f t="shared" si="16"/>
        <v/>
      </c>
      <c r="BC44" s="62">
        <f t="shared" si="17"/>
        <v>0</v>
      </c>
      <c r="BE44" s="30">
        <f t="shared" si="18"/>
        <v>0</v>
      </c>
      <c r="BF44" s="30">
        <f t="shared" si="19"/>
        <v>0</v>
      </c>
      <c r="BG44" s="296">
        <f t="shared" si="20"/>
        <v>0</v>
      </c>
      <c r="BH44" s="30">
        <f t="shared" si="21"/>
        <v>0</v>
      </c>
      <c r="BI44" s="30">
        <f t="shared" si="22"/>
        <v>0</v>
      </c>
    </row>
    <row r="45" spans="1:61" ht="24" customHeight="1" x14ac:dyDescent="0.2">
      <c r="A45" s="39">
        <v>35</v>
      </c>
      <c r="B45" s="298" t="s">
        <v>270</v>
      </c>
      <c r="C45" s="118" t="s">
        <v>180</v>
      </c>
      <c r="D45" s="118" t="s">
        <v>223</v>
      </c>
      <c r="E45" s="29">
        <v>70</v>
      </c>
      <c r="F45" s="30"/>
      <c r="G45" s="30">
        <v>74</v>
      </c>
      <c r="H45" s="30"/>
      <c r="I45" s="30">
        <v>71</v>
      </c>
      <c r="J45" s="30"/>
      <c r="K45" s="30">
        <v>73</v>
      </c>
      <c r="L45" s="31"/>
      <c r="M45" s="29">
        <v>73</v>
      </c>
      <c r="N45" s="30"/>
      <c r="O45" s="30">
        <v>75</v>
      </c>
      <c r="P45" s="30"/>
      <c r="Q45" s="30">
        <v>70</v>
      </c>
      <c r="R45" s="30"/>
      <c r="S45" s="30">
        <v>78</v>
      </c>
      <c r="T45" s="31"/>
      <c r="U45" s="29">
        <v>75</v>
      </c>
      <c r="V45" s="30"/>
      <c r="W45" s="30">
        <v>77</v>
      </c>
      <c r="X45" s="30"/>
      <c r="Y45" s="30">
        <v>74</v>
      </c>
      <c r="Z45" s="30"/>
      <c r="AA45" s="30">
        <v>78</v>
      </c>
      <c r="AB45" s="31"/>
      <c r="AC45" s="29">
        <v>77</v>
      </c>
      <c r="AD45" s="30"/>
      <c r="AE45" s="30">
        <v>79</v>
      </c>
      <c r="AF45" s="30"/>
      <c r="AG45" s="30">
        <v>76</v>
      </c>
      <c r="AH45" s="30"/>
      <c r="AI45" s="30">
        <v>80</v>
      </c>
      <c r="AJ45" s="31"/>
      <c r="AK45" s="51">
        <f t="shared" si="4"/>
        <v>72</v>
      </c>
      <c r="AL45" s="52">
        <f t="shared" si="5"/>
        <v>74</v>
      </c>
      <c r="AM45" s="53">
        <f t="shared" si="6"/>
        <v>76</v>
      </c>
      <c r="AN45" s="54">
        <f t="shared" si="7"/>
        <v>78</v>
      </c>
      <c r="AO45" s="55">
        <f t="shared" si="8"/>
        <v>75</v>
      </c>
      <c r="AP45" s="45"/>
      <c r="AR45" s="56" t="str">
        <f t="shared" si="9"/>
        <v/>
      </c>
      <c r="AS45" s="30"/>
      <c r="AT45" s="57">
        <f t="shared" si="10"/>
        <v>0</v>
      </c>
      <c r="AU45" s="58" t="str">
        <f t="shared" si="11"/>
        <v/>
      </c>
      <c r="AV45" s="56" t="str">
        <f t="shared" si="12"/>
        <v/>
      </c>
      <c r="AW45" s="30"/>
      <c r="AX45" s="57">
        <f t="shared" si="13"/>
        <v>0</v>
      </c>
      <c r="AY45" s="59" t="str">
        <f t="shared" si="14"/>
        <v/>
      </c>
      <c r="AZ45" s="56" t="str">
        <f t="shared" si="15"/>
        <v/>
      </c>
      <c r="BA45" s="31"/>
      <c r="BB45" s="60">
        <f t="shared" si="16"/>
        <v>75</v>
      </c>
      <c r="BC45" s="62" t="str">
        <f t="shared" si="17"/>
        <v/>
      </c>
      <c r="BE45" s="30">
        <f t="shared" si="18"/>
        <v>73.75</v>
      </c>
      <c r="BF45" s="30">
        <f t="shared" si="19"/>
        <v>76.25</v>
      </c>
      <c r="BG45" s="296">
        <f t="shared" si="20"/>
        <v>72.75</v>
      </c>
      <c r="BH45" s="30">
        <f t="shared" si="21"/>
        <v>77.25</v>
      </c>
      <c r="BI45" s="30">
        <f t="shared" si="22"/>
        <v>75</v>
      </c>
    </row>
    <row r="46" spans="1:61" ht="24" customHeight="1" x14ac:dyDescent="0.2">
      <c r="A46" s="39">
        <v>36</v>
      </c>
      <c r="B46" s="297" t="s">
        <v>271</v>
      </c>
      <c r="C46" s="119" t="s">
        <v>182</v>
      </c>
      <c r="D46" s="119" t="s">
        <v>224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31"/>
      <c r="U46" s="29"/>
      <c r="V46" s="30"/>
      <c r="W46" s="30"/>
      <c r="X46" s="30"/>
      <c r="Y46" s="30"/>
      <c r="Z46" s="30"/>
      <c r="AA46" s="30"/>
      <c r="AB46" s="31"/>
      <c r="AC46" s="29"/>
      <c r="AD46" s="30"/>
      <c r="AE46" s="30"/>
      <c r="AF46" s="30"/>
      <c r="AG46" s="30"/>
      <c r="AH46" s="30"/>
      <c r="AI46" s="30"/>
      <c r="AJ46" s="31"/>
      <c r="AK46" s="51">
        <f t="shared" si="4"/>
        <v>0</v>
      </c>
      <c r="AL46" s="52">
        <f t="shared" si="5"/>
        <v>0</v>
      </c>
      <c r="AM46" s="53">
        <f t="shared" si="6"/>
        <v>0</v>
      </c>
      <c r="AN46" s="54">
        <f t="shared" si="7"/>
        <v>0</v>
      </c>
      <c r="AO46" s="55">
        <f t="shared" si="8"/>
        <v>0</v>
      </c>
      <c r="AP46" s="45"/>
      <c r="AR46" s="56">
        <f t="shared" si="9"/>
        <v>0</v>
      </c>
      <c r="AS46" s="30"/>
      <c r="AT46" s="57">
        <f t="shared" si="10"/>
        <v>0</v>
      </c>
      <c r="AU46" s="58" t="str">
        <f t="shared" si="11"/>
        <v/>
      </c>
      <c r="AV46" s="56" t="str">
        <f t="shared" si="12"/>
        <v/>
      </c>
      <c r="AW46" s="30"/>
      <c r="AX46" s="57">
        <f t="shared" si="13"/>
        <v>0</v>
      </c>
      <c r="AY46" s="59" t="str">
        <f t="shared" si="14"/>
        <v/>
      </c>
      <c r="AZ46" s="56" t="str">
        <f t="shared" si="15"/>
        <v/>
      </c>
      <c r="BA46" s="31"/>
      <c r="BB46" s="60" t="str">
        <f t="shared" si="16"/>
        <v/>
      </c>
      <c r="BC46" s="62">
        <f t="shared" si="17"/>
        <v>0</v>
      </c>
      <c r="BE46" s="30">
        <f t="shared" si="18"/>
        <v>0</v>
      </c>
      <c r="BF46" s="30">
        <f t="shared" si="19"/>
        <v>0</v>
      </c>
      <c r="BG46" s="296">
        <f t="shared" si="20"/>
        <v>0</v>
      </c>
      <c r="BH46" s="30">
        <f t="shared" si="21"/>
        <v>0</v>
      </c>
      <c r="BI46" s="30">
        <f t="shared" si="22"/>
        <v>0</v>
      </c>
    </row>
    <row r="47" spans="1:61" ht="24" customHeight="1" x14ac:dyDescent="0.2">
      <c r="A47" s="39">
        <v>37</v>
      </c>
      <c r="B47" s="297" t="s">
        <v>272</v>
      </c>
      <c r="C47" s="118" t="s">
        <v>183</v>
      </c>
      <c r="D47" s="118" t="s">
        <v>225</v>
      </c>
      <c r="E47" s="29">
        <v>75</v>
      </c>
      <c r="F47" s="30"/>
      <c r="G47" s="30">
        <v>77</v>
      </c>
      <c r="H47" s="30"/>
      <c r="I47" s="30">
        <v>74</v>
      </c>
      <c r="J47" s="30"/>
      <c r="K47" s="30">
        <v>78</v>
      </c>
      <c r="L47" s="31"/>
      <c r="M47" s="29">
        <v>73</v>
      </c>
      <c r="N47" s="30"/>
      <c r="O47" s="30">
        <v>75</v>
      </c>
      <c r="P47" s="30"/>
      <c r="Q47" s="30">
        <v>72</v>
      </c>
      <c r="R47" s="30"/>
      <c r="S47" s="30">
        <v>76</v>
      </c>
      <c r="T47" s="31"/>
      <c r="U47" s="29">
        <v>77</v>
      </c>
      <c r="V47" s="30"/>
      <c r="W47" s="30">
        <v>83</v>
      </c>
      <c r="X47" s="30"/>
      <c r="Y47" s="30">
        <v>78</v>
      </c>
      <c r="Z47" s="30"/>
      <c r="AA47" s="30">
        <v>82</v>
      </c>
      <c r="AB47" s="31"/>
      <c r="AC47" s="29">
        <v>81</v>
      </c>
      <c r="AD47" s="30"/>
      <c r="AE47" s="30">
        <v>83</v>
      </c>
      <c r="AF47" s="30"/>
      <c r="AG47" s="30">
        <v>80</v>
      </c>
      <c r="AH47" s="30"/>
      <c r="AI47" s="30">
        <v>84</v>
      </c>
      <c r="AJ47" s="31"/>
      <c r="AK47" s="51">
        <f t="shared" si="4"/>
        <v>76</v>
      </c>
      <c r="AL47" s="52">
        <f t="shared" si="5"/>
        <v>74</v>
      </c>
      <c r="AM47" s="53">
        <f t="shared" si="6"/>
        <v>80</v>
      </c>
      <c r="AN47" s="54">
        <f t="shared" si="7"/>
        <v>82</v>
      </c>
      <c r="AO47" s="55">
        <f t="shared" si="8"/>
        <v>78</v>
      </c>
      <c r="AP47" s="45"/>
      <c r="AR47" s="56" t="str">
        <f t="shared" si="9"/>
        <v/>
      </c>
      <c r="AS47" s="30"/>
      <c r="AT47" s="57">
        <f t="shared" si="10"/>
        <v>0</v>
      </c>
      <c r="AU47" s="58" t="str">
        <f t="shared" si="11"/>
        <v/>
      </c>
      <c r="AV47" s="56" t="str">
        <f t="shared" si="12"/>
        <v/>
      </c>
      <c r="AW47" s="30"/>
      <c r="AX47" s="57">
        <f t="shared" si="13"/>
        <v>0</v>
      </c>
      <c r="AY47" s="59" t="str">
        <f t="shared" si="14"/>
        <v/>
      </c>
      <c r="AZ47" s="56" t="str">
        <f t="shared" si="15"/>
        <v/>
      </c>
      <c r="BA47" s="31"/>
      <c r="BB47" s="60">
        <f t="shared" si="16"/>
        <v>78</v>
      </c>
      <c r="BC47" s="62" t="str">
        <f t="shared" si="17"/>
        <v/>
      </c>
      <c r="BE47" s="30">
        <f t="shared" si="18"/>
        <v>76.5</v>
      </c>
      <c r="BF47" s="30">
        <f t="shared" si="19"/>
        <v>79.5</v>
      </c>
      <c r="BG47" s="296">
        <f t="shared" si="20"/>
        <v>76</v>
      </c>
      <c r="BH47" s="30">
        <f t="shared" si="21"/>
        <v>80</v>
      </c>
      <c r="BI47" s="30">
        <f t="shared" si="22"/>
        <v>78</v>
      </c>
    </row>
    <row r="48" spans="1:61" ht="24" customHeight="1" x14ac:dyDescent="0.2">
      <c r="A48" s="39">
        <v>38</v>
      </c>
      <c r="B48" s="298" t="s">
        <v>273</v>
      </c>
      <c r="C48" s="119" t="s">
        <v>184</v>
      </c>
      <c r="D48" s="119" t="s">
        <v>226</v>
      </c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31"/>
      <c r="U48" s="29"/>
      <c r="V48" s="30"/>
      <c r="W48" s="30"/>
      <c r="X48" s="30"/>
      <c r="Y48" s="30"/>
      <c r="Z48" s="30"/>
      <c r="AA48" s="30"/>
      <c r="AB48" s="31"/>
      <c r="AC48" s="29"/>
      <c r="AD48" s="30"/>
      <c r="AE48" s="30"/>
      <c r="AF48" s="30"/>
      <c r="AG48" s="30"/>
      <c r="AH48" s="30"/>
      <c r="AI48" s="30"/>
      <c r="AJ48" s="31"/>
      <c r="AK48" s="51">
        <f t="shared" si="4"/>
        <v>0</v>
      </c>
      <c r="AL48" s="52">
        <f t="shared" si="5"/>
        <v>0</v>
      </c>
      <c r="AM48" s="53">
        <f t="shared" si="6"/>
        <v>0</v>
      </c>
      <c r="AN48" s="54">
        <f t="shared" si="7"/>
        <v>0</v>
      </c>
      <c r="AO48" s="55">
        <f t="shared" si="8"/>
        <v>0</v>
      </c>
      <c r="AP48" s="45"/>
      <c r="AR48" s="56">
        <f t="shared" si="9"/>
        <v>0</v>
      </c>
      <c r="AS48" s="30"/>
      <c r="AT48" s="57">
        <f t="shared" si="10"/>
        <v>0</v>
      </c>
      <c r="AU48" s="58" t="str">
        <f t="shared" si="11"/>
        <v/>
      </c>
      <c r="AV48" s="56" t="str">
        <f t="shared" si="12"/>
        <v/>
      </c>
      <c r="AW48" s="30"/>
      <c r="AX48" s="57">
        <f t="shared" si="13"/>
        <v>0</v>
      </c>
      <c r="AY48" s="59" t="str">
        <f t="shared" si="14"/>
        <v/>
      </c>
      <c r="AZ48" s="56" t="str">
        <f t="shared" si="15"/>
        <v/>
      </c>
      <c r="BA48" s="31"/>
      <c r="BB48" s="60" t="str">
        <f t="shared" si="16"/>
        <v/>
      </c>
      <c r="BC48" s="62">
        <f t="shared" si="17"/>
        <v>0</v>
      </c>
      <c r="BE48" s="30">
        <f t="shared" si="18"/>
        <v>0</v>
      </c>
      <c r="BF48" s="30">
        <f t="shared" si="19"/>
        <v>0</v>
      </c>
      <c r="BG48" s="296">
        <f t="shared" si="20"/>
        <v>0</v>
      </c>
      <c r="BH48" s="30">
        <f t="shared" si="21"/>
        <v>0</v>
      </c>
      <c r="BI48" s="30">
        <f t="shared" si="22"/>
        <v>0</v>
      </c>
    </row>
    <row r="49" spans="1:61" ht="24" customHeight="1" x14ac:dyDescent="0.2">
      <c r="A49" s="39">
        <v>39</v>
      </c>
      <c r="B49" s="297" t="s">
        <v>274</v>
      </c>
      <c r="C49" s="118" t="s">
        <v>185</v>
      </c>
      <c r="D49" s="118" t="s">
        <v>227</v>
      </c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31"/>
      <c r="U49" s="29"/>
      <c r="V49" s="30"/>
      <c r="W49" s="30"/>
      <c r="X49" s="30"/>
      <c r="Y49" s="30"/>
      <c r="Z49" s="30"/>
      <c r="AA49" s="30"/>
      <c r="AB49" s="31"/>
      <c r="AC49" s="29"/>
      <c r="AD49" s="30"/>
      <c r="AE49" s="30"/>
      <c r="AF49" s="30"/>
      <c r="AG49" s="30"/>
      <c r="AH49" s="30"/>
      <c r="AI49" s="30"/>
      <c r="AJ49" s="31"/>
      <c r="AK49" s="51">
        <f t="shared" si="4"/>
        <v>0</v>
      </c>
      <c r="AL49" s="52">
        <f t="shared" si="5"/>
        <v>0</v>
      </c>
      <c r="AM49" s="53">
        <f t="shared" si="6"/>
        <v>0</v>
      </c>
      <c r="AN49" s="54">
        <f t="shared" si="7"/>
        <v>0</v>
      </c>
      <c r="AO49" s="55">
        <f t="shared" si="8"/>
        <v>0</v>
      </c>
      <c r="AP49" s="45"/>
      <c r="AR49" s="56">
        <f t="shared" si="9"/>
        <v>0</v>
      </c>
      <c r="AS49" s="30"/>
      <c r="AT49" s="57">
        <f t="shared" si="10"/>
        <v>0</v>
      </c>
      <c r="AU49" s="58" t="str">
        <f t="shared" si="11"/>
        <v/>
      </c>
      <c r="AV49" s="56" t="str">
        <f t="shared" si="12"/>
        <v/>
      </c>
      <c r="AW49" s="30"/>
      <c r="AX49" s="57">
        <f t="shared" si="13"/>
        <v>0</v>
      </c>
      <c r="AY49" s="59" t="str">
        <f t="shared" si="14"/>
        <v/>
      </c>
      <c r="AZ49" s="56" t="str">
        <f t="shared" si="15"/>
        <v/>
      </c>
      <c r="BA49" s="31"/>
      <c r="BB49" s="60" t="str">
        <f t="shared" si="16"/>
        <v/>
      </c>
      <c r="BC49" s="62">
        <f t="shared" si="17"/>
        <v>0</v>
      </c>
      <c r="BE49" s="30">
        <f t="shared" si="18"/>
        <v>0</v>
      </c>
      <c r="BF49" s="30">
        <f t="shared" si="19"/>
        <v>0</v>
      </c>
      <c r="BG49" s="296">
        <f t="shared" si="20"/>
        <v>0</v>
      </c>
      <c r="BH49" s="30">
        <f t="shared" si="21"/>
        <v>0</v>
      </c>
      <c r="BI49" s="30">
        <f t="shared" si="22"/>
        <v>0</v>
      </c>
    </row>
    <row r="50" spans="1:61" ht="24" customHeight="1" x14ac:dyDescent="0.2">
      <c r="A50" s="39">
        <v>40</v>
      </c>
      <c r="B50" s="297" t="s">
        <v>275</v>
      </c>
      <c r="C50" s="119" t="s">
        <v>186</v>
      </c>
      <c r="D50" s="119" t="s">
        <v>228</v>
      </c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31"/>
      <c r="U50" s="29"/>
      <c r="V50" s="30"/>
      <c r="W50" s="30"/>
      <c r="X50" s="30"/>
      <c r="Y50" s="30"/>
      <c r="Z50" s="30"/>
      <c r="AA50" s="30"/>
      <c r="AB50" s="31"/>
      <c r="AC50" s="29"/>
      <c r="AD50" s="30"/>
      <c r="AE50" s="30"/>
      <c r="AF50" s="30"/>
      <c r="AG50" s="30"/>
      <c r="AH50" s="30"/>
      <c r="AI50" s="30"/>
      <c r="AJ50" s="31"/>
      <c r="AK50" s="51">
        <f t="shared" si="4"/>
        <v>0</v>
      </c>
      <c r="AL50" s="52">
        <f t="shared" si="5"/>
        <v>0</v>
      </c>
      <c r="AM50" s="53">
        <f t="shared" si="6"/>
        <v>0</v>
      </c>
      <c r="AN50" s="54">
        <f t="shared" si="7"/>
        <v>0</v>
      </c>
      <c r="AO50" s="55">
        <f t="shared" si="8"/>
        <v>0</v>
      </c>
      <c r="AP50" s="45"/>
      <c r="AR50" s="56">
        <f t="shared" si="9"/>
        <v>0</v>
      </c>
      <c r="AS50" s="30"/>
      <c r="AT50" s="57">
        <f t="shared" si="10"/>
        <v>0</v>
      </c>
      <c r="AU50" s="58" t="str">
        <f t="shared" si="11"/>
        <v/>
      </c>
      <c r="AV50" s="56" t="str">
        <f t="shared" si="12"/>
        <v/>
      </c>
      <c r="AW50" s="30"/>
      <c r="AX50" s="57">
        <f t="shared" si="13"/>
        <v>0</v>
      </c>
      <c r="AY50" s="59" t="str">
        <f t="shared" si="14"/>
        <v/>
      </c>
      <c r="AZ50" s="56" t="str">
        <f t="shared" si="15"/>
        <v/>
      </c>
      <c r="BA50" s="31"/>
      <c r="BB50" s="60" t="str">
        <f t="shared" si="16"/>
        <v/>
      </c>
      <c r="BC50" s="62">
        <f t="shared" si="17"/>
        <v>0</v>
      </c>
      <c r="BE50" s="30">
        <f t="shared" si="18"/>
        <v>0</v>
      </c>
      <c r="BF50" s="30">
        <f t="shared" si="19"/>
        <v>0</v>
      </c>
      <c r="BG50" s="296">
        <f t="shared" si="20"/>
        <v>0</v>
      </c>
      <c r="BH50" s="30">
        <f t="shared" si="21"/>
        <v>0</v>
      </c>
      <c r="BI50" s="30">
        <f t="shared" si="22"/>
        <v>0</v>
      </c>
    </row>
    <row r="51" spans="1:61" ht="24" customHeight="1" x14ac:dyDescent="0.2">
      <c r="A51" s="39">
        <v>41</v>
      </c>
      <c r="B51" s="298" t="s">
        <v>276</v>
      </c>
      <c r="C51" s="118" t="s">
        <v>187</v>
      </c>
      <c r="D51" s="118" t="s">
        <v>229</v>
      </c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31"/>
      <c r="U51" s="29"/>
      <c r="V51" s="30"/>
      <c r="W51" s="30"/>
      <c r="X51" s="30"/>
      <c r="Y51" s="30"/>
      <c r="Z51" s="30"/>
      <c r="AA51" s="30"/>
      <c r="AB51" s="31"/>
      <c r="AC51" s="29"/>
      <c r="AD51" s="30"/>
      <c r="AE51" s="30"/>
      <c r="AF51" s="30"/>
      <c r="AG51" s="30"/>
      <c r="AH51" s="30"/>
      <c r="AI51" s="30"/>
      <c r="AJ51" s="31"/>
      <c r="AK51" s="51">
        <f t="shared" si="4"/>
        <v>0</v>
      </c>
      <c r="AL51" s="52">
        <f t="shared" si="5"/>
        <v>0</v>
      </c>
      <c r="AM51" s="53">
        <f t="shared" si="6"/>
        <v>0</v>
      </c>
      <c r="AN51" s="54">
        <f t="shared" si="7"/>
        <v>0</v>
      </c>
      <c r="AO51" s="55">
        <f t="shared" si="8"/>
        <v>0</v>
      </c>
      <c r="AP51" s="45"/>
      <c r="AR51" s="56">
        <f t="shared" si="9"/>
        <v>0</v>
      </c>
      <c r="AS51" s="30"/>
      <c r="AT51" s="57">
        <f t="shared" si="10"/>
        <v>0</v>
      </c>
      <c r="AU51" s="58" t="str">
        <f t="shared" si="11"/>
        <v/>
      </c>
      <c r="AV51" s="56" t="str">
        <f t="shared" si="12"/>
        <v/>
      </c>
      <c r="AW51" s="30"/>
      <c r="AX51" s="57">
        <f t="shared" si="13"/>
        <v>0</v>
      </c>
      <c r="AY51" s="59" t="str">
        <f t="shared" si="14"/>
        <v/>
      </c>
      <c r="AZ51" s="56" t="str">
        <f t="shared" si="15"/>
        <v/>
      </c>
      <c r="BA51" s="31"/>
      <c r="BB51" s="60" t="str">
        <f t="shared" si="16"/>
        <v/>
      </c>
      <c r="BC51" s="62">
        <f t="shared" si="17"/>
        <v>0</v>
      </c>
      <c r="BE51" s="30">
        <f t="shared" si="18"/>
        <v>0</v>
      </c>
      <c r="BF51" s="30">
        <f t="shared" si="19"/>
        <v>0</v>
      </c>
      <c r="BG51" s="296">
        <f t="shared" si="20"/>
        <v>0</v>
      </c>
      <c r="BH51" s="30">
        <f t="shared" si="21"/>
        <v>0</v>
      </c>
      <c r="BI51" s="30">
        <f t="shared" si="22"/>
        <v>0</v>
      </c>
    </row>
    <row r="52" spans="1:61" ht="24" customHeight="1" x14ac:dyDescent="0.2">
      <c r="A52" s="39">
        <v>42</v>
      </c>
      <c r="B52" s="297" t="s">
        <v>277</v>
      </c>
      <c r="C52" s="119" t="s">
        <v>146</v>
      </c>
      <c r="D52" s="119" t="s">
        <v>230</v>
      </c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31"/>
      <c r="U52" s="29"/>
      <c r="V52" s="30"/>
      <c r="W52" s="30"/>
      <c r="X52" s="30"/>
      <c r="Y52" s="30"/>
      <c r="Z52" s="30"/>
      <c r="AA52" s="30"/>
      <c r="AB52" s="31"/>
      <c r="AC52" s="29"/>
      <c r="AD52" s="30"/>
      <c r="AE52" s="30"/>
      <c r="AF52" s="30"/>
      <c r="AG52" s="30"/>
      <c r="AH52" s="30"/>
      <c r="AI52" s="30"/>
      <c r="AJ52" s="31"/>
      <c r="AK52" s="51">
        <f t="shared" si="4"/>
        <v>0</v>
      </c>
      <c r="AL52" s="52">
        <f t="shared" si="5"/>
        <v>0</v>
      </c>
      <c r="AM52" s="53">
        <f t="shared" si="6"/>
        <v>0</v>
      </c>
      <c r="AN52" s="54">
        <f t="shared" si="7"/>
        <v>0</v>
      </c>
      <c r="AO52" s="55">
        <f t="shared" si="8"/>
        <v>0</v>
      </c>
      <c r="AP52" s="45"/>
      <c r="AR52" s="56">
        <f t="shared" si="9"/>
        <v>0</v>
      </c>
      <c r="AS52" s="30"/>
      <c r="AT52" s="57">
        <f t="shared" si="10"/>
        <v>0</v>
      </c>
      <c r="AU52" s="58" t="str">
        <f t="shared" si="11"/>
        <v/>
      </c>
      <c r="AV52" s="56" t="str">
        <f t="shared" si="12"/>
        <v/>
      </c>
      <c r="AW52" s="30"/>
      <c r="AX52" s="57">
        <f t="shared" si="13"/>
        <v>0</v>
      </c>
      <c r="AY52" s="59" t="str">
        <f t="shared" si="14"/>
        <v/>
      </c>
      <c r="AZ52" s="56" t="str">
        <f t="shared" si="15"/>
        <v/>
      </c>
      <c r="BA52" s="31"/>
      <c r="BB52" s="60" t="str">
        <f t="shared" si="16"/>
        <v/>
      </c>
      <c r="BC52" s="62">
        <f t="shared" si="17"/>
        <v>0</v>
      </c>
      <c r="BE52" s="30">
        <f t="shared" si="18"/>
        <v>0</v>
      </c>
      <c r="BF52" s="30">
        <f t="shared" si="19"/>
        <v>0</v>
      </c>
      <c r="BG52" s="296">
        <f t="shared" si="20"/>
        <v>0</v>
      </c>
      <c r="BH52" s="30">
        <f t="shared" si="21"/>
        <v>0</v>
      </c>
      <c r="BI52" s="30">
        <f t="shared" si="22"/>
        <v>0</v>
      </c>
    </row>
    <row r="53" spans="1:61" ht="24" customHeight="1" x14ac:dyDescent="0.2">
      <c r="A53" s="39">
        <v>43</v>
      </c>
      <c r="B53" s="297" t="s">
        <v>278</v>
      </c>
      <c r="C53" s="118" t="s">
        <v>188</v>
      </c>
      <c r="D53" s="118" t="s">
        <v>231</v>
      </c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31"/>
      <c r="U53" s="29"/>
      <c r="V53" s="30"/>
      <c r="W53" s="30"/>
      <c r="X53" s="30"/>
      <c r="Y53" s="30"/>
      <c r="Z53" s="30"/>
      <c r="AA53" s="30"/>
      <c r="AB53" s="31"/>
      <c r="AC53" s="29"/>
      <c r="AD53" s="30"/>
      <c r="AE53" s="30"/>
      <c r="AF53" s="30"/>
      <c r="AG53" s="30"/>
      <c r="AH53" s="30"/>
      <c r="AI53" s="30"/>
      <c r="AJ53" s="31"/>
      <c r="AK53" s="51">
        <f t="shared" si="4"/>
        <v>0</v>
      </c>
      <c r="AL53" s="52">
        <f t="shared" si="5"/>
        <v>0</v>
      </c>
      <c r="AM53" s="53">
        <f t="shared" si="6"/>
        <v>0</v>
      </c>
      <c r="AN53" s="54">
        <f t="shared" si="7"/>
        <v>0</v>
      </c>
      <c r="AO53" s="55">
        <f t="shared" si="8"/>
        <v>0</v>
      </c>
      <c r="AP53" s="45"/>
      <c r="AR53" s="56">
        <f t="shared" si="9"/>
        <v>0</v>
      </c>
      <c r="AS53" s="30"/>
      <c r="AT53" s="57">
        <f t="shared" si="10"/>
        <v>0</v>
      </c>
      <c r="AU53" s="58" t="str">
        <f t="shared" si="11"/>
        <v/>
      </c>
      <c r="AV53" s="56" t="str">
        <f t="shared" si="12"/>
        <v/>
      </c>
      <c r="AW53" s="30"/>
      <c r="AX53" s="57">
        <f t="shared" si="13"/>
        <v>0</v>
      </c>
      <c r="AY53" s="59" t="str">
        <f t="shared" si="14"/>
        <v/>
      </c>
      <c r="AZ53" s="56" t="str">
        <f t="shared" si="15"/>
        <v/>
      </c>
      <c r="BA53" s="31"/>
      <c r="BB53" s="60" t="str">
        <f t="shared" si="16"/>
        <v/>
      </c>
      <c r="BC53" s="62">
        <f t="shared" si="17"/>
        <v>0</v>
      </c>
      <c r="BE53" s="30">
        <f t="shared" si="18"/>
        <v>0</v>
      </c>
      <c r="BF53" s="30">
        <f t="shared" si="19"/>
        <v>0</v>
      </c>
      <c r="BG53" s="296">
        <f t="shared" si="20"/>
        <v>0</v>
      </c>
      <c r="BH53" s="30">
        <f t="shared" si="21"/>
        <v>0</v>
      </c>
      <c r="BI53" s="30">
        <f t="shared" si="22"/>
        <v>0</v>
      </c>
    </row>
    <row r="54" spans="1:61" ht="24" customHeight="1" x14ac:dyDescent="0.2">
      <c r="A54" s="39">
        <v>44</v>
      </c>
      <c r="B54" s="298" t="s">
        <v>279</v>
      </c>
      <c r="C54" s="119" t="s">
        <v>189</v>
      </c>
      <c r="D54" s="119" t="s">
        <v>232</v>
      </c>
      <c r="E54" s="29">
        <v>74</v>
      </c>
      <c r="F54" s="30"/>
      <c r="G54" s="30">
        <v>76</v>
      </c>
      <c r="H54" s="30"/>
      <c r="I54" s="30">
        <v>72</v>
      </c>
      <c r="J54" s="30"/>
      <c r="K54" s="30">
        <v>78</v>
      </c>
      <c r="L54" s="31"/>
      <c r="M54" s="29">
        <v>78</v>
      </c>
      <c r="N54" s="30"/>
      <c r="O54" s="30">
        <v>80</v>
      </c>
      <c r="P54" s="30"/>
      <c r="Q54" s="30">
        <v>77</v>
      </c>
      <c r="R54" s="30"/>
      <c r="S54" s="30">
        <v>81</v>
      </c>
      <c r="T54" s="31"/>
      <c r="U54" s="29">
        <v>80</v>
      </c>
      <c r="V54" s="30"/>
      <c r="W54" s="30">
        <v>81</v>
      </c>
      <c r="X54" s="30"/>
      <c r="Y54" s="30">
        <v>82</v>
      </c>
      <c r="Z54" s="30"/>
      <c r="AA54" s="30">
        <v>81</v>
      </c>
      <c r="AB54" s="31"/>
      <c r="AC54" s="29">
        <v>84</v>
      </c>
      <c r="AD54" s="30"/>
      <c r="AE54" s="30">
        <v>86</v>
      </c>
      <c r="AF54" s="30"/>
      <c r="AG54" s="30">
        <v>83</v>
      </c>
      <c r="AH54" s="30"/>
      <c r="AI54" s="30">
        <v>87</v>
      </c>
      <c r="AJ54" s="31"/>
      <c r="AK54" s="126">
        <f t="shared" si="4"/>
        <v>75</v>
      </c>
      <c r="AL54" s="127">
        <f t="shared" si="5"/>
        <v>79</v>
      </c>
      <c r="AM54" s="128">
        <f t="shared" si="6"/>
        <v>81</v>
      </c>
      <c r="AN54" s="129">
        <f t="shared" si="7"/>
        <v>85</v>
      </c>
      <c r="AO54" s="130">
        <f t="shared" si="8"/>
        <v>80</v>
      </c>
      <c r="AP54" s="131"/>
      <c r="AR54" s="132" t="str">
        <f t="shared" si="9"/>
        <v/>
      </c>
      <c r="AS54" s="122"/>
      <c r="AT54" s="133">
        <f t="shared" si="10"/>
        <v>0</v>
      </c>
      <c r="AU54" s="134" t="str">
        <f t="shared" si="11"/>
        <v/>
      </c>
      <c r="AV54" s="132" t="str">
        <f t="shared" si="12"/>
        <v/>
      </c>
      <c r="AW54" s="122"/>
      <c r="AX54" s="133">
        <f t="shared" si="13"/>
        <v>0</v>
      </c>
      <c r="AY54" s="135" t="str">
        <f t="shared" si="14"/>
        <v/>
      </c>
      <c r="AZ54" s="132" t="str">
        <f t="shared" si="15"/>
        <v/>
      </c>
      <c r="BA54" s="123"/>
      <c r="BB54" s="136">
        <f t="shared" si="16"/>
        <v>80</v>
      </c>
      <c r="BC54" s="137" t="str">
        <f t="shared" si="17"/>
        <v/>
      </c>
      <c r="BE54" s="30">
        <f t="shared" si="18"/>
        <v>79</v>
      </c>
      <c r="BF54" s="30">
        <f t="shared" si="19"/>
        <v>80.75</v>
      </c>
      <c r="BG54" s="296">
        <f t="shared" si="20"/>
        <v>78.5</v>
      </c>
      <c r="BH54" s="30">
        <f t="shared" si="21"/>
        <v>81.75</v>
      </c>
      <c r="BI54" s="30">
        <f t="shared" si="22"/>
        <v>80</v>
      </c>
    </row>
    <row r="55" spans="1:61" ht="25" customHeight="1" thickBot="1" x14ac:dyDescent="0.25">
      <c r="A55" s="40">
        <v>45</v>
      </c>
      <c r="B55" s="297" t="s">
        <v>280</v>
      </c>
      <c r="C55" s="118" t="s">
        <v>190</v>
      </c>
      <c r="D55" s="120" t="s">
        <v>233</v>
      </c>
      <c r="E55" s="121"/>
      <c r="F55" s="122"/>
      <c r="G55" s="122"/>
      <c r="H55" s="122"/>
      <c r="I55" s="122"/>
      <c r="J55" s="122"/>
      <c r="K55" s="122"/>
      <c r="L55" s="123"/>
      <c r="M55" s="121"/>
      <c r="N55" s="122"/>
      <c r="O55" s="122"/>
      <c r="P55" s="122"/>
      <c r="Q55" s="122"/>
      <c r="R55" s="122"/>
      <c r="S55" s="122"/>
      <c r="T55" s="123"/>
      <c r="U55" s="121"/>
      <c r="V55" s="122"/>
      <c r="W55" s="122"/>
      <c r="X55" s="122"/>
      <c r="Y55" s="122"/>
      <c r="Z55" s="122"/>
      <c r="AA55" s="122"/>
      <c r="AB55" s="123"/>
      <c r="AC55" s="121"/>
      <c r="AD55" s="122"/>
      <c r="AE55" s="122"/>
      <c r="AF55" s="122"/>
      <c r="AG55" s="122"/>
      <c r="AH55" s="122"/>
      <c r="AI55" s="122"/>
      <c r="AJ55" s="123"/>
      <c r="AK55" s="138">
        <f t="shared" si="4"/>
        <v>0</v>
      </c>
      <c r="AL55" s="52">
        <f t="shared" si="5"/>
        <v>0</v>
      </c>
      <c r="AM55" s="53">
        <f t="shared" si="6"/>
        <v>0</v>
      </c>
      <c r="AN55" s="54">
        <f t="shared" si="7"/>
        <v>0</v>
      </c>
      <c r="AO55" s="139">
        <f t="shared" si="8"/>
        <v>0</v>
      </c>
      <c r="AP55" s="140"/>
      <c r="AQ55" s="141"/>
      <c r="AR55" s="57">
        <f t="shared" si="9"/>
        <v>0</v>
      </c>
      <c r="AS55" s="30"/>
      <c r="AT55" s="57">
        <f t="shared" si="10"/>
        <v>0</v>
      </c>
      <c r="AU55" s="57" t="str">
        <f t="shared" si="11"/>
        <v/>
      </c>
      <c r="AV55" s="57" t="str">
        <f t="shared" si="12"/>
        <v/>
      </c>
      <c r="AW55" s="30"/>
      <c r="AX55" s="57">
        <f t="shared" si="13"/>
        <v>0</v>
      </c>
      <c r="AY55" s="57" t="str">
        <f t="shared" si="14"/>
        <v/>
      </c>
      <c r="AZ55" s="57" t="str">
        <f t="shared" si="15"/>
        <v/>
      </c>
      <c r="BA55" s="30"/>
      <c r="BB55" s="142" t="str">
        <f t="shared" si="16"/>
        <v/>
      </c>
      <c r="BC55" s="143">
        <f t="shared" si="17"/>
        <v>0</v>
      </c>
      <c r="BE55" s="30">
        <f t="shared" si="18"/>
        <v>0</v>
      </c>
      <c r="BF55" s="30">
        <f t="shared" si="19"/>
        <v>0</v>
      </c>
      <c r="BG55" s="296">
        <f t="shared" si="20"/>
        <v>0</v>
      </c>
      <c r="BH55" s="30">
        <f t="shared" si="21"/>
        <v>0</v>
      </c>
      <c r="BI55" s="30">
        <f t="shared" si="22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1 M12:N41 AC12:AD41 E42:AJ55">
    <cfRule type="cellIs" dxfId="61" priority="5" operator="lessThan">
      <formula>70</formula>
    </cfRule>
  </conditionalFormatting>
  <conditionalFormatting sqref="E11:AJ11">
    <cfRule type="cellIs" dxfId="60" priority="1" operator="lessThan">
      <formula>70</formula>
    </cfRule>
  </conditionalFormatting>
  <conditionalFormatting sqref="G12:L41">
    <cfRule type="cellIs" dxfId="59" priority="4" operator="lessThan">
      <formula>70</formula>
    </cfRule>
  </conditionalFormatting>
  <conditionalFormatting sqref="O12:AB41">
    <cfRule type="cellIs" dxfId="58" priority="3" operator="lessThan">
      <formula>70</formula>
    </cfRule>
  </conditionalFormatting>
  <conditionalFormatting sqref="AE12:AJ41">
    <cfRule type="cellIs" dxfId="57" priority="2" operator="lessThan">
      <formula>70</formula>
    </cfRule>
  </conditionalFormatting>
  <conditionalFormatting sqref="AK11:AP55">
    <cfRule type="cellIs" dxfId="56" priority="13" operator="lessThan">
      <formula>70</formula>
    </cfRule>
  </conditionalFormatting>
  <conditionalFormatting sqref="AR11:AR55">
    <cfRule type="cellIs" dxfId="55" priority="11" operator="lessThan">
      <formula>70</formula>
    </cfRule>
  </conditionalFormatting>
  <conditionalFormatting sqref="AR11:AY55">
    <cfRule type="cellIs" dxfId="54" priority="12" operator="lessThan">
      <formula>70</formula>
    </cfRule>
  </conditionalFormatting>
  <conditionalFormatting sqref="AZ11:AZ55">
    <cfRule type="cellIs" dxfId="53" priority="6" operator="lessThan">
      <formula>70</formula>
    </cfRule>
  </conditionalFormatting>
  <dataValidations count="2">
    <dataValidation type="custom" allowBlank="1" showInputMessage="1" showErrorMessage="1" sqref="E11:AJ22" xr:uid="{5A7A57AD-9B9B-3948-BD5F-456D987A7667}">
      <formula1>ISNUMBER(E11:E55)</formula1>
    </dataValidation>
    <dataValidation type="custom" allowBlank="1" showInputMessage="1" showErrorMessage="1" sqref="E23:AJ55" xr:uid="{26A41CCE-0173-9E48-A684-D4B2F15BBD74}">
      <formula1>ISNUMBER(E23:E56)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I55"/>
  <sheetViews>
    <sheetView tabSelected="1" zoomScaleNormal="100" workbookViewId="0">
      <selection activeCell="I23" sqref="I23"/>
    </sheetView>
  </sheetViews>
  <sheetFormatPr baseColWidth="10" defaultColWidth="11.5" defaultRowHeight="15" x14ac:dyDescent="0.2"/>
  <cols>
    <col min="1" max="1" width="4" style="21" customWidth="1"/>
    <col min="2" max="2" width="10.1640625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85" t="s">
        <v>145</v>
      </c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7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0" t="s">
        <v>99</v>
      </c>
      <c r="AP7" s="153" t="s">
        <v>104</v>
      </c>
      <c r="AR7" s="156" t="s">
        <v>20</v>
      </c>
      <c r="AS7" s="157"/>
      <c r="AT7" s="157"/>
      <c r="AU7" s="158"/>
      <c r="AV7" s="162" t="s">
        <v>21</v>
      </c>
      <c r="AW7" s="163"/>
      <c r="AX7" s="163"/>
      <c r="AY7" s="164"/>
      <c r="AZ7" s="146" t="s">
        <v>103</v>
      </c>
      <c r="BA7" s="147"/>
      <c r="BB7" s="146" t="s">
        <v>105</v>
      </c>
      <c r="BC7" s="147"/>
    </row>
    <row r="8" spans="1:61" ht="16" thickBot="1" x14ac:dyDescent="0.25">
      <c r="AO8" s="151"/>
      <c r="AP8" s="154"/>
      <c r="AR8" s="159"/>
      <c r="AS8" s="160"/>
      <c r="AT8" s="160"/>
      <c r="AU8" s="161"/>
      <c r="AV8" s="165"/>
      <c r="AW8" s="166"/>
      <c r="AX8" s="166"/>
      <c r="AY8" s="167"/>
      <c r="AZ8" s="168"/>
      <c r="BA8" s="169"/>
      <c r="BB8" s="148"/>
      <c r="BC8" s="149"/>
    </row>
    <row r="9" spans="1:61" x14ac:dyDescent="0.2">
      <c r="A9" s="188" t="s">
        <v>5</v>
      </c>
      <c r="B9" s="190" t="s">
        <v>235</v>
      </c>
      <c r="C9" s="190" t="s">
        <v>4</v>
      </c>
      <c r="D9" s="192" t="s">
        <v>19</v>
      </c>
      <c r="E9" s="194" t="s">
        <v>91</v>
      </c>
      <c r="F9" s="195"/>
      <c r="G9" s="195"/>
      <c r="H9" s="195"/>
      <c r="I9" s="195"/>
      <c r="J9" s="195"/>
      <c r="K9" s="195"/>
      <c r="L9" s="196"/>
      <c r="M9" s="197" t="s">
        <v>92</v>
      </c>
      <c r="N9" s="198"/>
      <c r="O9" s="198"/>
      <c r="P9" s="198"/>
      <c r="Q9" s="198"/>
      <c r="R9" s="198"/>
      <c r="S9" s="198"/>
      <c r="T9" s="199"/>
      <c r="U9" s="202" t="s">
        <v>93</v>
      </c>
      <c r="V9" s="203"/>
      <c r="W9" s="203"/>
      <c r="X9" s="203"/>
      <c r="Y9" s="203"/>
      <c r="Z9" s="203"/>
      <c r="AA9" s="203"/>
      <c r="AB9" s="204"/>
      <c r="AC9" s="205" t="s">
        <v>94</v>
      </c>
      <c r="AD9" s="206"/>
      <c r="AE9" s="206"/>
      <c r="AF9" s="206"/>
      <c r="AG9" s="206"/>
      <c r="AH9" s="206"/>
      <c r="AI9" s="206"/>
      <c r="AJ9" s="207"/>
      <c r="AK9" s="208" t="s">
        <v>95</v>
      </c>
      <c r="AL9" s="210" t="s">
        <v>96</v>
      </c>
      <c r="AM9" s="212" t="s">
        <v>97</v>
      </c>
      <c r="AN9" s="200" t="s">
        <v>98</v>
      </c>
      <c r="AO9" s="151"/>
      <c r="AP9" s="154"/>
      <c r="AR9" s="179" t="s">
        <v>42</v>
      </c>
      <c r="AS9" s="181" t="s">
        <v>43</v>
      </c>
      <c r="AT9" s="175" t="s">
        <v>44</v>
      </c>
      <c r="AU9" s="177" t="s">
        <v>100</v>
      </c>
      <c r="AV9" s="179" t="s">
        <v>46</v>
      </c>
      <c r="AW9" s="181" t="s">
        <v>106</v>
      </c>
      <c r="AX9" s="175" t="s">
        <v>107</v>
      </c>
      <c r="AY9" s="183" t="s">
        <v>108</v>
      </c>
      <c r="AZ9" s="170" t="s">
        <v>101</v>
      </c>
      <c r="BA9" s="172" t="s">
        <v>102</v>
      </c>
      <c r="BB9" s="171" t="s">
        <v>57</v>
      </c>
      <c r="BC9" s="174" t="s">
        <v>58</v>
      </c>
    </row>
    <row r="10" spans="1:61" ht="16" thickBot="1" x14ac:dyDescent="0.25">
      <c r="A10" s="189"/>
      <c r="B10" s="191"/>
      <c r="C10" s="191"/>
      <c r="D10" s="193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09"/>
      <c r="AL10" s="211"/>
      <c r="AM10" s="213"/>
      <c r="AN10" s="201"/>
      <c r="AO10" s="152"/>
      <c r="AP10" s="155"/>
      <c r="AR10" s="180"/>
      <c r="AS10" s="182"/>
      <c r="AT10" s="176"/>
      <c r="AU10" s="178"/>
      <c r="AV10" s="180"/>
      <c r="AW10" s="182"/>
      <c r="AX10" s="176"/>
      <c r="AY10" s="184"/>
      <c r="AZ10" s="171"/>
      <c r="BA10" s="173"/>
      <c r="BB10" s="171"/>
      <c r="BC10" s="174"/>
      <c r="BE10" s="294" t="s">
        <v>0</v>
      </c>
      <c r="BF10" s="294" t="s">
        <v>1</v>
      </c>
      <c r="BG10" s="295" t="s">
        <v>2</v>
      </c>
      <c r="BH10" s="294" t="s">
        <v>3</v>
      </c>
      <c r="BI10" s="294" t="s">
        <v>50</v>
      </c>
    </row>
    <row r="11" spans="1:61" ht="24" x14ac:dyDescent="0.2">
      <c r="A11" s="35">
        <v>1</v>
      </c>
      <c r="B11" s="297" t="s">
        <v>236</v>
      </c>
      <c r="C11" s="118" t="s">
        <v>149</v>
      </c>
      <c r="D11" s="118" t="s">
        <v>191</v>
      </c>
      <c r="E11" s="36"/>
      <c r="F11" s="37"/>
      <c r="G11" s="37"/>
      <c r="H11" s="37"/>
      <c r="I11" s="37"/>
      <c r="J11" s="37"/>
      <c r="K11" s="37"/>
      <c r="L11" s="38"/>
      <c r="M11" s="36"/>
      <c r="N11" s="37"/>
      <c r="O11" s="37"/>
      <c r="P11" s="37"/>
      <c r="Q11" s="37"/>
      <c r="R11" s="37"/>
      <c r="S11" s="37"/>
      <c r="T11" s="38"/>
      <c r="U11" s="36"/>
      <c r="V11" s="37"/>
      <c r="W11" s="37"/>
      <c r="X11" s="37"/>
      <c r="Y11" s="37"/>
      <c r="Z11" s="37"/>
      <c r="AA11" s="37"/>
      <c r="AB11" s="38"/>
      <c r="AC11" s="29"/>
      <c r="AD11" s="30"/>
      <c r="AE11" s="30"/>
      <c r="AF11" s="30"/>
      <c r="AG11" s="30"/>
      <c r="AH11" s="30"/>
      <c r="AI11" s="30"/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>AVERAGE(AK11:AN11)</f>
        <v>0</v>
      </c>
      <c r="AP11" s="42"/>
      <c r="AR11" s="56">
        <f>IF(AO11&lt;70, AO11*0.5, "")</f>
        <v>0</v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 t="str">
        <f>IF(AW11&lt;&gt;"", IF(AY11&gt;=70, AY11, IF(AZ11+BA11&gt;=70, AZ11+BA11, "")),
   IF(AS11&lt;&gt;"", IF(AU11&gt;=70, AU11, ""),
   IF(AO11&gt;=70, AO11, "")))</f>
        <v/>
      </c>
      <c r="BC11" s="61">
        <f>IF(AW11&lt;&gt;"", IF(AY11&lt;70, IF(AZ11+BA11&lt;70, AZ11+BA11, ""), ""), IF(AS11&lt;&gt;"", IF(AU11&lt;70, AU11, ""), IF(AO11&lt;70, AO11, "")))</f>
        <v>0</v>
      </c>
      <c r="BE11" s="30">
        <f t="shared" ref="BE11:BE12" si="0">SUM(E11+M11+U11+AC11)/4</f>
        <v>0</v>
      </c>
      <c r="BF11" s="30">
        <f t="shared" ref="BF11:BF12" si="1">SUM(G11+O11+W11+AE11)/4</f>
        <v>0</v>
      </c>
      <c r="BG11" s="296">
        <f t="shared" ref="BG11:BG12" si="2">SUM(I11+Q11+Y11+AG11)/4</f>
        <v>0</v>
      </c>
      <c r="BH11" s="30">
        <f t="shared" ref="BH11:BH12" si="3">SUM(K11+S11+AA11+AI11)/4</f>
        <v>0</v>
      </c>
      <c r="BI11" s="30">
        <f>AVERAGE(BE11:BH11)</f>
        <v>0</v>
      </c>
    </row>
    <row r="12" spans="1:61" ht="24" x14ac:dyDescent="0.2">
      <c r="A12" s="39">
        <v>2</v>
      </c>
      <c r="B12" s="298" t="s">
        <v>237</v>
      </c>
      <c r="C12" s="119" t="s">
        <v>150</v>
      </c>
      <c r="D12" s="119" t="s">
        <v>192</v>
      </c>
      <c r="E12" s="29"/>
      <c r="F12" s="30"/>
      <c r="G12" s="30"/>
      <c r="H12" s="30"/>
      <c r="I12" s="30"/>
      <c r="J12" s="30"/>
      <c r="K12" s="30"/>
      <c r="L12" s="31"/>
      <c r="M12" s="29"/>
      <c r="N12" s="30"/>
      <c r="O12" s="30"/>
      <c r="P12" s="30"/>
      <c r="Q12" s="30"/>
      <c r="R12" s="30"/>
      <c r="S12" s="30"/>
      <c r="T12" s="31"/>
      <c r="U12" s="29"/>
      <c r="V12" s="30"/>
      <c r="W12" s="30"/>
      <c r="X12" s="30"/>
      <c r="Y12" s="30"/>
      <c r="Z12" s="30"/>
      <c r="AA12" s="30"/>
      <c r="AB12" s="31"/>
      <c r="AC12" s="11"/>
      <c r="AD12" s="30"/>
      <c r="AE12" s="30"/>
      <c r="AF12" s="30"/>
      <c r="AG12" s="30"/>
      <c r="AH12" s="30"/>
      <c r="AI12" s="30"/>
      <c r="AJ12" s="13"/>
      <c r="AK12" s="51">
        <f t="shared" ref="AK12:AK55" si="4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52">
        <f t="shared" ref="AL12:AL55" si="5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53">
        <f t="shared" ref="AM12:AM55" si="6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54">
        <f t="shared" ref="AN12:AN55" si="7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55">
        <f t="shared" ref="AO12:AO55" si="8">AVERAGE(AK12:AN12)</f>
        <v>0</v>
      </c>
      <c r="AP12" s="45"/>
      <c r="AR12" s="56">
        <f t="shared" ref="AR12:AR55" si="9">IF(AO12&lt;70, AO12*0.5, "")</f>
        <v>0</v>
      </c>
      <c r="AS12" s="43"/>
      <c r="AT12" s="57">
        <f t="shared" ref="AT12:AT55" si="10">AS12*50%</f>
        <v>0</v>
      </c>
      <c r="AU12" s="58" t="str">
        <f t="shared" ref="AU12:AU55" si="11">IF(AS12&lt;&gt;"", IF(AR12="","",AR12+AT12), "")</f>
        <v/>
      </c>
      <c r="AV12" s="56" t="str">
        <f t="shared" ref="AV12:AV55" si="12">IF(AU12 &lt; 70, AR12*30%, "")</f>
        <v/>
      </c>
      <c r="AW12" s="44"/>
      <c r="AX12" s="57">
        <f t="shared" ref="AX12:AX55" si="13">AW12*70%</f>
        <v>0</v>
      </c>
      <c r="AY12" s="59" t="str">
        <f t="shared" ref="AY12:AY55" si="14">IF(AW12&lt;&gt;"", IF(AV12="", "", AV12+AX12), "")</f>
        <v/>
      </c>
      <c r="AZ12" s="56" t="str">
        <f t="shared" ref="AZ12:AZ55" si="15">IF(AND(AU12&lt;70, AY12&lt;70), AO12, "")</f>
        <v/>
      </c>
      <c r="BA12" s="31"/>
      <c r="BB12" s="60" t="str">
        <f t="shared" ref="BB12:BB55" si="16">IF(AW12&lt;&gt;"", IF(AY12&gt;=70, AY12, IF(AZ12+BA12&gt;=70, AZ12+BA12, "")),
   IF(AS12&lt;&gt;"", IF(AU12&gt;=70, AU12, ""),
   IF(AO12&gt;=70, AO12, "")))</f>
        <v/>
      </c>
      <c r="BC12" s="62">
        <f t="shared" ref="BC12:BC55" si="17">IF(AW12&lt;&gt;"", IF(AY12&lt;70, IF(AZ12+BA12&lt;70, AZ12+BA12, ""), ""), IF(AS12&lt;&gt;"", IF(AU12&lt;70, AU12, ""), IF(AO12&lt;70, AO12, "")))</f>
        <v>0</v>
      </c>
      <c r="BE12" s="30">
        <f t="shared" si="0"/>
        <v>0</v>
      </c>
      <c r="BF12" s="30">
        <f t="shared" si="1"/>
        <v>0</v>
      </c>
      <c r="BG12" s="296">
        <f t="shared" si="2"/>
        <v>0</v>
      </c>
      <c r="BH12" s="30">
        <f t="shared" si="3"/>
        <v>0</v>
      </c>
      <c r="BI12" s="30">
        <f>AVERAGE(BE12:BH12)</f>
        <v>0</v>
      </c>
    </row>
    <row r="13" spans="1:61" ht="24" x14ac:dyDescent="0.2">
      <c r="A13" s="39">
        <v>3</v>
      </c>
      <c r="B13" s="297" t="s">
        <v>238</v>
      </c>
      <c r="C13" s="118" t="s">
        <v>151</v>
      </c>
      <c r="D13" s="118" t="s">
        <v>193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31"/>
      <c r="U13" s="29"/>
      <c r="V13" s="30"/>
      <c r="W13" s="30"/>
      <c r="X13" s="30"/>
      <c r="Y13" s="30"/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4"/>
        <v>0</v>
      </c>
      <c r="AL13" s="52">
        <f t="shared" si="5"/>
        <v>0</v>
      </c>
      <c r="AM13" s="53">
        <f t="shared" si="6"/>
        <v>0</v>
      </c>
      <c r="AN13" s="54">
        <f t="shared" si="7"/>
        <v>0</v>
      </c>
      <c r="AO13" s="55">
        <f t="shared" si="8"/>
        <v>0</v>
      </c>
      <c r="AP13" s="45"/>
      <c r="AR13" s="56">
        <f t="shared" si="9"/>
        <v>0</v>
      </c>
      <c r="AS13" s="43"/>
      <c r="AT13" s="57">
        <f t="shared" si="10"/>
        <v>0</v>
      </c>
      <c r="AU13" s="58" t="str">
        <f t="shared" si="11"/>
        <v/>
      </c>
      <c r="AV13" s="56" t="str">
        <f t="shared" si="12"/>
        <v/>
      </c>
      <c r="AW13" s="44"/>
      <c r="AX13" s="57">
        <f t="shared" si="13"/>
        <v>0</v>
      </c>
      <c r="AY13" s="59" t="str">
        <f t="shared" si="14"/>
        <v/>
      </c>
      <c r="AZ13" s="56" t="str">
        <f t="shared" si="15"/>
        <v/>
      </c>
      <c r="BA13" s="31"/>
      <c r="BB13" s="60" t="str">
        <f t="shared" si="16"/>
        <v/>
      </c>
      <c r="BC13" s="62">
        <f t="shared" si="17"/>
        <v>0</v>
      </c>
      <c r="BE13" s="30">
        <f>SUM(E13+M13+U13+AC13)/4</f>
        <v>0</v>
      </c>
      <c r="BF13" s="30">
        <f>SUM(G13+O13+W13+AE13)/4</f>
        <v>0</v>
      </c>
      <c r="BG13" s="296">
        <f>SUM(I13+Q13+Y13+AG13)/4</f>
        <v>0</v>
      </c>
      <c r="BH13" s="30">
        <f>SUM(K13+S13+AA13+AI13)/4</f>
        <v>0</v>
      </c>
      <c r="BI13" s="30">
        <f>AVERAGE(BE13:BH13)</f>
        <v>0</v>
      </c>
    </row>
    <row r="14" spans="1:61" ht="24" x14ac:dyDescent="0.2">
      <c r="A14" s="39">
        <v>4</v>
      </c>
      <c r="B14" s="297" t="s">
        <v>239</v>
      </c>
      <c r="C14" s="119" t="s">
        <v>152</v>
      </c>
      <c r="D14" s="119" t="s">
        <v>194</v>
      </c>
      <c r="E14" s="29"/>
      <c r="F14" s="30"/>
      <c r="G14" s="30"/>
      <c r="H14" s="30"/>
      <c r="I14" s="30"/>
      <c r="J14" s="30"/>
      <c r="K14" s="30"/>
      <c r="L14" s="31"/>
      <c r="M14" s="29"/>
      <c r="N14" s="30"/>
      <c r="O14" s="30"/>
      <c r="P14" s="30"/>
      <c r="Q14" s="30"/>
      <c r="R14" s="30"/>
      <c r="S14" s="30"/>
      <c r="T14" s="31"/>
      <c r="U14" s="29"/>
      <c r="V14" s="30"/>
      <c r="W14" s="30"/>
      <c r="X14" s="30"/>
      <c r="Y14" s="30"/>
      <c r="Z14" s="30"/>
      <c r="AA14" s="30"/>
      <c r="AB14" s="31"/>
      <c r="AC14" s="11"/>
      <c r="AD14" s="30"/>
      <c r="AE14" s="30"/>
      <c r="AF14" s="30"/>
      <c r="AG14" s="30"/>
      <c r="AH14" s="30"/>
      <c r="AI14" s="30"/>
      <c r="AJ14" s="13"/>
      <c r="AK14" s="51">
        <f t="shared" si="4"/>
        <v>0</v>
      </c>
      <c r="AL14" s="52">
        <f t="shared" si="5"/>
        <v>0</v>
      </c>
      <c r="AM14" s="53">
        <f t="shared" si="6"/>
        <v>0</v>
      </c>
      <c r="AN14" s="54">
        <f t="shared" si="7"/>
        <v>0</v>
      </c>
      <c r="AO14" s="55">
        <f t="shared" si="8"/>
        <v>0</v>
      </c>
      <c r="AP14" s="45"/>
      <c r="AR14" s="56">
        <f t="shared" si="9"/>
        <v>0</v>
      </c>
      <c r="AS14" s="43"/>
      <c r="AT14" s="57">
        <f t="shared" si="10"/>
        <v>0</v>
      </c>
      <c r="AU14" s="58" t="str">
        <f t="shared" si="11"/>
        <v/>
      </c>
      <c r="AV14" s="56" t="str">
        <f t="shared" si="12"/>
        <v/>
      </c>
      <c r="AW14" s="43"/>
      <c r="AX14" s="57">
        <f t="shared" si="13"/>
        <v>0</v>
      </c>
      <c r="AY14" s="59" t="str">
        <f t="shared" si="14"/>
        <v/>
      </c>
      <c r="AZ14" s="56" t="str">
        <f t="shared" si="15"/>
        <v/>
      </c>
      <c r="BA14" s="31"/>
      <c r="BB14" s="60" t="str">
        <f t="shared" si="16"/>
        <v/>
      </c>
      <c r="BC14" s="62">
        <f t="shared" si="17"/>
        <v>0</v>
      </c>
      <c r="BE14" s="30">
        <f t="shared" ref="BE14:BE55" si="18">SUM(E14+M14+U14+AC14)/4</f>
        <v>0</v>
      </c>
      <c r="BF14" s="30">
        <f t="shared" ref="BF14:BF55" si="19">SUM(G14+O14+W14+AE14)/4</f>
        <v>0</v>
      </c>
      <c r="BG14" s="296">
        <f t="shared" ref="BG14:BG55" si="20">SUM(I14+Q14+Y14+AG14)/4</f>
        <v>0</v>
      </c>
      <c r="BH14" s="30">
        <f t="shared" ref="BH14:BH55" si="21">SUM(K14+S14+AA14+AI14)/4</f>
        <v>0</v>
      </c>
      <c r="BI14" s="30">
        <f t="shared" ref="BI14:BI55" si="22">AVERAGE(BE14:BH14)</f>
        <v>0</v>
      </c>
    </row>
    <row r="15" spans="1:61" ht="24" x14ac:dyDescent="0.2">
      <c r="A15" s="39">
        <v>5</v>
      </c>
      <c r="B15" s="298" t="s">
        <v>240</v>
      </c>
      <c r="C15" s="118" t="s">
        <v>153</v>
      </c>
      <c r="D15" s="118" t="s">
        <v>195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11"/>
      <c r="AD15" s="30"/>
      <c r="AE15" s="30"/>
      <c r="AF15" s="30"/>
      <c r="AG15" s="30"/>
      <c r="AH15" s="30"/>
      <c r="AI15" s="30"/>
      <c r="AJ15" s="13"/>
      <c r="AK15" s="51">
        <f t="shared" si="4"/>
        <v>0</v>
      </c>
      <c r="AL15" s="52">
        <f t="shared" si="5"/>
        <v>0</v>
      </c>
      <c r="AM15" s="53">
        <f t="shared" si="6"/>
        <v>0</v>
      </c>
      <c r="AN15" s="54">
        <f t="shared" si="7"/>
        <v>0</v>
      </c>
      <c r="AO15" s="55">
        <f t="shared" si="8"/>
        <v>0</v>
      </c>
      <c r="AP15" s="45"/>
      <c r="AR15" s="56">
        <f t="shared" si="9"/>
        <v>0</v>
      </c>
      <c r="AS15" s="43"/>
      <c r="AT15" s="57">
        <f t="shared" si="10"/>
        <v>0</v>
      </c>
      <c r="AU15" s="58" t="str">
        <f t="shared" si="11"/>
        <v/>
      </c>
      <c r="AV15" s="56" t="str">
        <f t="shared" si="12"/>
        <v/>
      </c>
      <c r="AW15" s="43"/>
      <c r="AX15" s="57">
        <f t="shared" si="13"/>
        <v>0</v>
      </c>
      <c r="AY15" s="59" t="str">
        <f t="shared" si="14"/>
        <v/>
      </c>
      <c r="AZ15" s="56" t="str">
        <f t="shared" si="15"/>
        <v/>
      </c>
      <c r="BA15" s="31"/>
      <c r="BB15" s="60" t="str">
        <f t="shared" si="16"/>
        <v/>
      </c>
      <c r="BC15" s="62">
        <f t="shared" si="17"/>
        <v>0</v>
      </c>
      <c r="BE15" s="30">
        <f t="shared" si="18"/>
        <v>0</v>
      </c>
      <c r="BF15" s="30">
        <f t="shared" si="19"/>
        <v>0</v>
      </c>
      <c r="BG15" s="296">
        <f t="shared" si="20"/>
        <v>0</v>
      </c>
      <c r="BH15" s="30">
        <f t="shared" si="21"/>
        <v>0</v>
      </c>
      <c r="BI15" s="30">
        <f t="shared" si="22"/>
        <v>0</v>
      </c>
    </row>
    <row r="16" spans="1:61" ht="24" x14ac:dyDescent="0.2">
      <c r="A16" s="39">
        <v>6</v>
      </c>
      <c r="B16" s="297" t="s">
        <v>241</v>
      </c>
      <c r="C16" s="119" t="s">
        <v>154</v>
      </c>
      <c r="D16" s="119" t="s">
        <v>196</v>
      </c>
      <c r="E16" s="29"/>
      <c r="F16" s="30"/>
      <c r="G16" s="30"/>
      <c r="H16" s="30"/>
      <c r="I16" s="30"/>
      <c r="J16" s="30"/>
      <c r="K16" s="30"/>
      <c r="L16" s="31"/>
      <c r="M16" s="29"/>
      <c r="N16" s="30"/>
      <c r="O16" s="30"/>
      <c r="P16" s="30"/>
      <c r="Q16" s="30"/>
      <c r="R16" s="30"/>
      <c r="S16" s="30"/>
      <c r="T16" s="31"/>
      <c r="U16" s="29"/>
      <c r="V16" s="30"/>
      <c r="W16" s="30"/>
      <c r="X16" s="30"/>
      <c r="Y16" s="30"/>
      <c r="Z16" s="30"/>
      <c r="AA16" s="30"/>
      <c r="AB16" s="31"/>
      <c r="AC16" s="11"/>
      <c r="AD16" s="30"/>
      <c r="AE16" s="30"/>
      <c r="AF16" s="30"/>
      <c r="AG16" s="30"/>
      <c r="AH16" s="30"/>
      <c r="AI16" s="30"/>
      <c r="AJ16" s="13"/>
      <c r="AK16" s="51">
        <f t="shared" si="4"/>
        <v>0</v>
      </c>
      <c r="AL16" s="52">
        <f t="shared" si="5"/>
        <v>0</v>
      </c>
      <c r="AM16" s="53">
        <f t="shared" si="6"/>
        <v>0</v>
      </c>
      <c r="AN16" s="54">
        <f t="shared" si="7"/>
        <v>0</v>
      </c>
      <c r="AO16" s="55">
        <f t="shared" si="8"/>
        <v>0</v>
      </c>
      <c r="AP16" s="45"/>
      <c r="AR16" s="56">
        <f t="shared" si="9"/>
        <v>0</v>
      </c>
      <c r="AS16" s="43"/>
      <c r="AT16" s="57">
        <f t="shared" si="10"/>
        <v>0</v>
      </c>
      <c r="AU16" s="58" t="str">
        <f t="shared" si="11"/>
        <v/>
      </c>
      <c r="AV16" s="56" t="str">
        <f t="shared" si="12"/>
        <v/>
      </c>
      <c r="AW16" s="43"/>
      <c r="AX16" s="57">
        <f t="shared" si="13"/>
        <v>0</v>
      </c>
      <c r="AY16" s="59" t="str">
        <f t="shared" si="14"/>
        <v/>
      </c>
      <c r="AZ16" s="56" t="str">
        <f t="shared" si="15"/>
        <v/>
      </c>
      <c r="BA16" s="31"/>
      <c r="BB16" s="60" t="str">
        <f t="shared" si="16"/>
        <v/>
      </c>
      <c r="BC16" s="62">
        <f t="shared" si="17"/>
        <v>0</v>
      </c>
      <c r="BE16" s="30">
        <f t="shared" si="18"/>
        <v>0</v>
      </c>
      <c r="BF16" s="30">
        <f t="shared" si="19"/>
        <v>0</v>
      </c>
      <c r="BG16" s="296">
        <f t="shared" si="20"/>
        <v>0</v>
      </c>
      <c r="BH16" s="30">
        <f t="shared" si="21"/>
        <v>0</v>
      </c>
      <c r="BI16" s="30">
        <f t="shared" si="22"/>
        <v>0</v>
      </c>
    </row>
    <row r="17" spans="1:61" ht="24" x14ac:dyDescent="0.2">
      <c r="A17" s="39">
        <v>7</v>
      </c>
      <c r="B17" s="297" t="s">
        <v>242</v>
      </c>
      <c r="C17" s="118" t="s">
        <v>155</v>
      </c>
      <c r="D17" s="118" t="s">
        <v>197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11"/>
      <c r="AD17" s="30"/>
      <c r="AE17" s="30"/>
      <c r="AF17" s="30"/>
      <c r="AG17" s="30"/>
      <c r="AH17" s="30"/>
      <c r="AI17" s="30"/>
      <c r="AJ17" s="13"/>
      <c r="AK17" s="51">
        <f t="shared" si="4"/>
        <v>0</v>
      </c>
      <c r="AL17" s="52">
        <f t="shared" si="5"/>
        <v>0</v>
      </c>
      <c r="AM17" s="53">
        <f t="shared" si="6"/>
        <v>0</v>
      </c>
      <c r="AN17" s="54">
        <f t="shared" si="7"/>
        <v>0</v>
      </c>
      <c r="AO17" s="55">
        <f t="shared" si="8"/>
        <v>0</v>
      </c>
      <c r="AP17" s="45"/>
      <c r="AR17" s="56">
        <f t="shared" si="9"/>
        <v>0</v>
      </c>
      <c r="AS17" s="43"/>
      <c r="AT17" s="57">
        <f t="shared" si="10"/>
        <v>0</v>
      </c>
      <c r="AU17" s="58" t="str">
        <f t="shared" si="11"/>
        <v/>
      </c>
      <c r="AV17" s="56" t="str">
        <f t="shared" si="12"/>
        <v/>
      </c>
      <c r="AW17" s="43"/>
      <c r="AX17" s="57">
        <f t="shared" si="13"/>
        <v>0</v>
      </c>
      <c r="AY17" s="59" t="str">
        <f t="shared" si="14"/>
        <v/>
      </c>
      <c r="AZ17" s="56" t="str">
        <f t="shared" si="15"/>
        <v/>
      </c>
      <c r="BA17" s="31"/>
      <c r="BB17" s="60" t="str">
        <f t="shared" si="16"/>
        <v/>
      </c>
      <c r="BC17" s="62">
        <f t="shared" si="17"/>
        <v>0</v>
      </c>
      <c r="BE17" s="30">
        <f t="shared" si="18"/>
        <v>0</v>
      </c>
      <c r="BF17" s="30">
        <f t="shared" si="19"/>
        <v>0</v>
      </c>
      <c r="BG17" s="296">
        <f t="shared" si="20"/>
        <v>0</v>
      </c>
      <c r="BH17" s="30">
        <f t="shared" si="21"/>
        <v>0</v>
      </c>
      <c r="BI17" s="30">
        <f t="shared" si="22"/>
        <v>0</v>
      </c>
    </row>
    <row r="18" spans="1:61" ht="24" x14ac:dyDescent="0.2">
      <c r="A18" s="39">
        <v>8</v>
      </c>
      <c r="B18" s="298" t="s">
        <v>243</v>
      </c>
      <c r="C18" s="119" t="s">
        <v>156</v>
      </c>
      <c r="D18" s="119" t="s">
        <v>198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11"/>
      <c r="AD18" s="30"/>
      <c r="AE18" s="30"/>
      <c r="AF18" s="30"/>
      <c r="AG18" s="30"/>
      <c r="AH18" s="30"/>
      <c r="AI18" s="30"/>
      <c r="AJ18" s="13"/>
      <c r="AK18" s="51">
        <f t="shared" si="4"/>
        <v>0</v>
      </c>
      <c r="AL18" s="52">
        <f t="shared" si="5"/>
        <v>0</v>
      </c>
      <c r="AM18" s="53">
        <f t="shared" si="6"/>
        <v>0</v>
      </c>
      <c r="AN18" s="54">
        <f t="shared" si="7"/>
        <v>0</v>
      </c>
      <c r="AO18" s="55">
        <f t="shared" si="8"/>
        <v>0</v>
      </c>
      <c r="AP18" s="45"/>
      <c r="AR18" s="56">
        <f t="shared" si="9"/>
        <v>0</v>
      </c>
      <c r="AS18" s="43"/>
      <c r="AT18" s="57">
        <f t="shared" si="10"/>
        <v>0</v>
      </c>
      <c r="AU18" s="58" t="str">
        <f t="shared" si="11"/>
        <v/>
      </c>
      <c r="AV18" s="56" t="str">
        <f t="shared" si="12"/>
        <v/>
      </c>
      <c r="AW18" s="43"/>
      <c r="AX18" s="57">
        <f t="shared" si="13"/>
        <v>0</v>
      </c>
      <c r="AY18" s="59" t="str">
        <f t="shared" si="14"/>
        <v/>
      </c>
      <c r="AZ18" s="56" t="str">
        <f t="shared" si="15"/>
        <v/>
      </c>
      <c r="BA18" s="31"/>
      <c r="BB18" s="60" t="str">
        <f t="shared" si="16"/>
        <v/>
      </c>
      <c r="BC18" s="62">
        <f t="shared" si="17"/>
        <v>0</v>
      </c>
      <c r="BE18" s="30">
        <f t="shared" si="18"/>
        <v>0</v>
      </c>
      <c r="BF18" s="30">
        <f t="shared" si="19"/>
        <v>0</v>
      </c>
      <c r="BG18" s="296">
        <f t="shared" si="20"/>
        <v>0</v>
      </c>
      <c r="BH18" s="30">
        <f t="shared" si="21"/>
        <v>0</v>
      </c>
      <c r="BI18" s="30">
        <f t="shared" si="22"/>
        <v>0</v>
      </c>
    </row>
    <row r="19" spans="1:61" ht="24" x14ac:dyDescent="0.2">
      <c r="A19" s="39">
        <v>9</v>
      </c>
      <c r="B19" s="297" t="s">
        <v>244</v>
      </c>
      <c r="C19" s="118" t="s">
        <v>157</v>
      </c>
      <c r="D19" s="118" t="s">
        <v>148</v>
      </c>
      <c r="E19" s="29"/>
      <c r="F19" s="30"/>
      <c r="G19" s="30"/>
      <c r="H19" s="30"/>
      <c r="I19" s="30"/>
      <c r="J19" s="30"/>
      <c r="K19" s="30"/>
      <c r="L19" s="31"/>
      <c r="M19" s="29"/>
      <c r="N19" s="30"/>
      <c r="O19" s="30"/>
      <c r="P19" s="30"/>
      <c r="Q19" s="30"/>
      <c r="R19" s="30"/>
      <c r="S19" s="30"/>
      <c r="T19" s="31"/>
      <c r="U19" s="29"/>
      <c r="V19" s="30"/>
      <c r="W19" s="30"/>
      <c r="X19" s="30"/>
      <c r="Y19" s="30"/>
      <c r="Z19" s="30"/>
      <c r="AA19" s="30"/>
      <c r="AB19" s="31"/>
      <c r="AC19" s="11"/>
      <c r="AD19" s="30"/>
      <c r="AE19" s="30"/>
      <c r="AF19" s="30"/>
      <c r="AG19" s="30"/>
      <c r="AH19" s="30"/>
      <c r="AI19" s="30"/>
      <c r="AJ19" s="13"/>
      <c r="AK19" s="51">
        <f t="shared" si="4"/>
        <v>0</v>
      </c>
      <c r="AL19" s="52">
        <f t="shared" si="5"/>
        <v>0</v>
      </c>
      <c r="AM19" s="53">
        <f t="shared" si="6"/>
        <v>0</v>
      </c>
      <c r="AN19" s="54">
        <f t="shared" si="7"/>
        <v>0</v>
      </c>
      <c r="AO19" s="55">
        <f t="shared" si="8"/>
        <v>0</v>
      </c>
      <c r="AP19" s="45"/>
      <c r="AR19" s="56">
        <f t="shared" si="9"/>
        <v>0</v>
      </c>
      <c r="AS19" s="43"/>
      <c r="AT19" s="57">
        <f t="shared" si="10"/>
        <v>0</v>
      </c>
      <c r="AU19" s="58" t="str">
        <f t="shared" si="11"/>
        <v/>
      </c>
      <c r="AV19" s="56" t="str">
        <f t="shared" si="12"/>
        <v/>
      </c>
      <c r="AW19" s="43"/>
      <c r="AX19" s="57">
        <f t="shared" si="13"/>
        <v>0</v>
      </c>
      <c r="AY19" s="59" t="str">
        <f t="shared" si="14"/>
        <v/>
      </c>
      <c r="AZ19" s="56" t="str">
        <f t="shared" si="15"/>
        <v/>
      </c>
      <c r="BA19" s="31"/>
      <c r="BB19" s="60" t="str">
        <f t="shared" si="16"/>
        <v/>
      </c>
      <c r="BC19" s="62">
        <f t="shared" si="17"/>
        <v>0</v>
      </c>
      <c r="BE19" s="30">
        <f t="shared" si="18"/>
        <v>0</v>
      </c>
      <c r="BF19" s="30">
        <f t="shared" si="19"/>
        <v>0</v>
      </c>
      <c r="BG19" s="296">
        <f t="shared" si="20"/>
        <v>0</v>
      </c>
      <c r="BH19" s="30">
        <f t="shared" si="21"/>
        <v>0</v>
      </c>
      <c r="BI19" s="30">
        <f t="shared" si="22"/>
        <v>0</v>
      </c>
    </row>
    <row r="20" spans="1:61" ht="24" x14ac:dyDescent="0.2">
      <c r="A20" s="39">
        <v>10</v>
      </c>
      <c r="B20" s="297" t="s">
        <v>245</v>
      </c>
      <c r="C20" s="119" t="s">
        <v>158</v>
      </c>
      <c r="D20" s="119" t="s">
        <v>199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11"/>
      <c r="AD20" s="30"/>
      <c r="AE20" s="30"/>
      <c r="AF20" s="30"/>
      <c r="AG20" s="30"/>
      <c r="AH20" s="30"/>
      <c r="AI20" s="30"/>
      <c r="AJ20" s="13"/>
      <c r="AK20" s="51">
        <f t="shared" si="4"/>
        <v>0</v>
      </c>
      <c r="AL20" s="52">
        <f t="shared" si="5"/>
        <v>0</v>
      </c>
      <c r="AM20" s="53">
        <f t="shared" si="6"/>
        <v>0</v>
      </c>
      <c r="AN20" s="54">
        <f t="shared" si="7"/>
        <v>0</v>
      </c>
      <c r="AO20" s="55">
        <f t="shared" si="8"/>
        <v>0</v>
      </c>
      <c r="AP20" s="45"/>
      <c r="AR20" s="56">
        <f t="shared" si="9"/>
        <v>0</v>
      </c>
      <c r="AS20" s="30"/>
      <c r="AT20" s="57">
        <f t="shared" si="10"/>
        <v>0</v>
      </c>
      <c r="AU20" s="58" t="str">
        <f t="shared" si="11"/>
        <v/>
      </c>
      <c r="AV20" s="56" t="str">
        <f t="shared" si="12"/>
        <v/>
      </c>
      <c r="AW20" s="30"/>
      <c r="AX20" s="57">
        <f t="shared" si="13"/>
        <v>0</v>
      </c>
      <c r="AY20" s="59" t="str">
        <f t="shared" si="14"/>
        <v/>
      </c>
      <c r="AZ20" s="56" t="str">
        <f t="shared" si="15"/>
        <v/>
      </c>
      <c r="BA20" s="31"/>
      <c r="BB20" s="60" t="str">
        <f t="shared" si="16"/>
        <v/>
      </c>
      <c r="BC20" s="62">
        <f t="shared" si="17"/>
        <v>0</v>
      </c>
      <c r="BE20" s="30">
        <f t="shared" si="18"/>
        <v>0</v>
      </c>
      <c r="BF20" s="30">
        <f t="shared" si="19"/>
        <v>0</v>
      </c>
      <c r="BG20" s="296">
        <f t="shared" si="20"/>
        <v>0</v>
      </c>
      <c r="BH20" s="30">
        <f t="shared" si="21"/>
        <v>0</v>
      </c>
      <c r="BI20" s="30">
        <f t="shared" si="22"/>
        <v>0</v>
      </c>
    </row>
    <row r="21" spans="1:61" ht="24" x14ac:dyDescent="0.2">
      <c r="A21" s="39">
        <v>11</v>
      </c>
      <c r="B21" s="298" t="s">
        <v>246</v>
      </c>
      <c r="C21" s="118" t="s">
        <v>159</v>
      </c>
      <c r="D21" s="118" t="s">
        <v>200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11"/>
      <c r="AD21" s="30"/>
      <c r="AE21" s="30"/>
      <c r="AF21" s="30"/>
      <c r="AG21" s="30"/>
      <c r="AH21" s="30"/>
      <c r="AI21" s="30"/>
      <c r="AJ21" s="13"/>
      <c r="AK21" s="51">
        <f t="shared" si="4"/>
        <v>0</v>
      </c>
      <c r="AL21" s="52">
        <f t="shared" si="5"/>
        <v>0</v>
      </c>
      <c r="AM21" s="53">
        <f t="shared" si="6"/>
        <v>0</v>
      </c>
      <c r="AN21" s="54">
        <f t="shared" si="7"/>
        <v>0</v>
      </c>
      <c r="AO21" s="55">
        <f t="shared" si="8"/>
        <v>0</v>
      </c>
      <c r="AP21" s="45"/>
      <c r="AR21" s="56">
        <f t="shared" si="9"/>
        <v>0</v>
      </c>
      <c r="AS21" s="30"/>
      <c r="AT21" s="57">
        <f t="shared" si="10"/>
        <v>0</v>
      </c>
      <c r="AU21" s="58" t="str">
        <f t="shared" si="11"/>
        <v/>
      </c>
      <c r="AV21" s="56" t="str">
        <f t="shared" si="12"/>
        <v/>
      </c>
      <c r="AW21" s="30"/>
      <c r="AX21" s="57">
        <f t="shared" si="13"/>
        <v>0</v>
      </c>
      <c r="AY21" s="59" t="str">
        <f t="shared" si="14"/>
        <v/>
      </c>
      <c r="AZ21" s="56" t="str">
        <f t="shared" si="15"/>
        <v/>
      </c>
      <c r="BA21" s="31"/>
      <c r="BB21" s="60" t="str">
        <f t="shared" si="16"/>
        <v/>
      </c>
      <c r="BC21" s="62">
        <f t="shared" si="17"/>
        <v>0</v>
      </c>
      <c r="BE21" s="30">
        <f t="shared" si="18"/>
        <v>0</v>
      </c>
      <c r="BF21" s="30">
        <f t="shared" si="19"/>
        <v>0</v>
      </c>
      <c r="BG21" s="296">
        <f t="shared" si="20"/>
        <v>0</v>
      </c>
      <c r="BH21" s="30">
        <f t="shared" si="21"/>
        <v>0</v>
      </c>
      <c r="BI21" s="30">
        <f t="shared" si="22"/>
        <v>0</v>
      </c>
    </row>
    <row r="22" spans="1:61" ht="24" x14ac:dyDescent="0.2">
      <c r="A22" s="39">
        <v>12</v>
      </c>
      <c r="B22" s="297" t="s">
        <v>247</v>
      </c>
      <c r="C22" s="119" t="s">
        <v>160</v>
      </c>
      <c r="D22" s="119" t="s">
        <v>201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11"/>
      <c r="AD22" s="30"/>
      <c r="AE22" s="30"/>
      <c r="AF22" s="30"/>
      <c r="AG22" s="30"/>
      <c r="AH22" s="30"/>
      <c r="AI22" s="30"/>
      <c r="AJ22" s="13"/>
      <c r="AK22" s="51">
        <f t="shared" si="4"/>
        <v>0</v>
      </c>
      <c r="AL22" s="52">
        <f t="shared" si="5"/>
        <v>0</v>
      </c>
      <c r="AM22" s="53">
        <f t="shared" si="6"/>
        <v>0</v>
      </c>
      <c r="AN22" s="54">
        <f t="shared" si="7"/>
        <v>0</v>
      </c>
      <c r="AO22" s="55">
        <f t="shared" si="8"/>
        <v>0</v>
      </c>
      <c r="AP22" s="45"/>
      <c r="AR22" s="56">
        <f t="shared" si="9"/>
        <v>0</v>
      </c>
      <c r="AS22" s="30"/>
      <c r="AT22" s="57">
        <f t="shared" si="10"/>
        <v>0</v>
      </c>
      <c r="AU22" s="58" t="str">
        <f t="shared" si="11"/>
        <v/>
      </c>
      <c r="AV22" s="56" t="str">
        <f t="shared" si="12"/>
        <v/>
      </c>
      <c r="AW22" s="30"/>
      <c r="AX22" s="57">
        <f t="shared" si="13"/>
        <v>0</v>
      </c>
      <c r="AY22" s="59" t="str">
        <f t="shared" si="14"/>
        <v/>
      </c>
      <c r="AZ22" s="56" t="str">
        <f t="shared" si="15"/>
        <v/>
      </c>
      <c r="BA22" s="31"/>
      <c r="BB22" s="60" t="str">
        <f t="shared" si="16"/>
        <v/>
      </c>
      <c r="BC22" s="62">
        <f t="shared" si="17"/>
        <v>0</v>
      </c>
      <c r="BE22" s="30">
        <f t="shared" si="18"/>
        <v>0</v>
      </c>
      <c r="BF22" s="30">
        <f t="shared" si="19"/>
        <v>0</v>
      </c>
      <c r="BG22" s="296">
        <f t="shared" si="20"/>
        <v>0</v>
      </c>
      <c r="BH22" s="30">
        <f t="shared" si="21"/>
        <v>0</v>
      </c>
      <c r="BI22" s="30">
        <f t="shared" si="22"/>
        <v>0</v>
      </c>
    </row>
    <row r="23" spans="1:61" ht="24" x14ac:dyDescent="0.2">
      <c r="A23" s="39">
        <v>13</v>
      </c>
      <c r="B23" s="297" t="s">
        <v>248</v>
      </c>
      <c r="C23" s="118" t="s">
        <v>161</v>
      </c>
      <c r="D23" s="118" t="s">
        <v>202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11"/>
      <c r="AD23" s="30"/>
      <c r="AE23" s="30"/>
      <c r="AF23" s="30"/>
      <c r="AG23" s="30"/>
      <c r="AH23" s="30"/>
      <c r="AI23" s="30"/>
      <c r="AJ23" s="13"/>
      <c r="AK23" s="51">
        <f t="shared" si="4"/>
        <v>0</v>
      </c>
      <c r="AL23" s="52">
        <f t="shared" si="5"/>
        <v>0</v>
      </c>
      <c r="AM23" s="53">
        <f t="shared" si="6"/>
        <v>0</v>
      </c>
      <c r="AN23" s="54">
        <f t="shared" si="7"/>
        <v>0</v>
      </c>
      <c r="AO23" s="55">
        <f t="shared" si="8"/>
        <v>0</v>
      </c>
      <c r="AP23" s="45"/>
      <c r="AR23" s="56">
        <f t="shared" si="9"/>
        <v>0</v>
      </c>
      <c r="AS23" s="30"/>
      <c r="AT23" s="57">
        <f t="shared" si="10"/>
        <v>0</v>
      </c>
      <c r="AU23" s="58" t="str">
        <f t="shared" si="11"/>
        <v/>
      </c>
      <c r="AV23" s="56" t="str">
        <f t="shared" si="12"/>
        <v/>
      </c>
      <c r="AW23" s="30"/>
      <c r="AX23" s="57">
        <f t="shared" si="13"/>
        <v>0</v>
      </c>
      <c r="AY23" s="59" t="str">
        <f t="shared" si="14"/>
        <v/>
      </c>
      <c r="AZ23" s="56" t="str">
        <f t="shared" si="15"/>
        <v/>
      </c>
      <c r="BA23" s="31"/>
      <c r="BB23" s="60" t="str">
        <f t="shared" si="16"/>
        <v/>
      </c>
      <c r="BC23" s="62">
        <f t="shared" si="17"/>
        <v>0</v>
      </c>
      <c r="BE23" s="30">
        <f t="shared" si="18"/>
        <v>0</v>
      </c>
      <c r="BF23" s="30">
        <f t="shared" si="19"/>
        <v>0</v>
      </c>
      <c r="BG23" s="296">
        <f t="shared" si="20"/>
        <v>0</v>
      </c>
      <c r="BH23" s="30">
        <f t="shared" si="21"/>
        <v>0</v>
      </c>
      <c r="BI23" s="30">
        <f t="shared" si="22"/>
        <v>0</v>
      </c>
    </row>
    <row r="24" spans="1:61" ht="24" x14ac:dyDescent="0.2">
      <c r="A24" s="39">
        <v>14</v>
      </c>
      <c r="B24" s="298" t="s">
        <v>249</v>
      </c>
      <c r="C24" s="119" t="s">
        <v>162</v>
      </c>
      <c r="D24" s="119" t="s">
        <v>203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11"/>
      <c r="AD24" s="30"/>
      <c r="AE24" s="30"/>
      <c r="AF24" s="30"/>
      <c r="AG24" s="30"/>
      <c r="AH24" s="30"/>
      <c r="AI24" s="30"/>
      <c r="AJ24" s="13"/>
      <c r="AK24" s="51">
        <f t="shared" si="4"/>
        <v>0</v>
      </c>
      <c r="AL24" s="52">
        <f t="shared" si="5"/>
        <v>0</v>
      </c>
      <c r="AM24" s="53">
        <f t="shared" si="6"/>
        <v>0</v>
      </c>
      <c r="AN24" s="54">
        <f t="shared" si="7"/>
        <v>0</v>
      </c>
      <c r="AO24" s="55">
        <f t="shared" si="8"/>
        <v>0</v>
      </c>
      <c r="AP24" s="45"/>
      <c r="AR24" s="56">
        <f t="shared" si="9"/>
        <v>0</v>
      </c>
      <c r="AS24" s="30"/>
      <c r="AT24" s="57">
        <f t="shared" si="10"/>
        <v>0</v>
      </c>
      <c r="AU24" s="58" t="str">
        <f t="shared" si="11"/>
        <v/>
      </c>
      <c r="AV24" s="56" t="str">
        <f t="shared" si="12"/>
        <v/>
      </c>
      <c r="AW24" s="30"/>
      <c r="AX24" s="57">
        <f t="shared" si="13"/>
        <v>0</v>
      </c>
      <c r="AY24" s="59" t="str">
        <f t="shared" si="14"/>
        <v/>
      </c>
      <c r="AZ24" s="56" t="str">
        <f t="shared" si="15"/>
        <v/>
      </c>
      <c r="BA24" s="31"/>
      <c r="BB24" s="60" t="str">
        <f t="shared" si="16"/>
        <v/>
      </c>
      <c r="BC24" s="62">
        <f t="shared" si="17"/>
        <v>0</v>
      </c>
      <c r="BE24" s="30">
        <f t="shared" si="18"/>
        <v>0</v>
      </c>
      <c r="BF24" s="30">
        <f t="shared" si="19"/>
        <v>0</v>
      </c>
      <c r="BG24" s="296">
        <f t="shared" si="20"/>
        <v>0</v>
      </c>
      <c r="BH24" s="30">
        <f t="shared" si="21"/>
        <v>0</v>
      </c>
      <c r="BI24" s="30">
        <f t="shared" si="22"/>
        <v>0</v>
      </c>
    </row>
    <row r="25" spans="1:61" ht="24" x14ac:dyDescent="0.2">
      <c r="A25" s="39">
        <v>15</v>
      </c>
      <c r="B25" s="297" t="s">
        <v>250</v>
      </c>
      <c r="C25" s="118" t="s">
        <v>163</v>
      </c>
      <c r="D25" s="118" t="s">
        <v>204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11"/>
      <c r="AD25" s="30"/>
      <c r="AE25" s="30"/>
      <c r="AF25" s="30"/>
      <c r="AG25" s="30"/>
      <c r="AH25" s="30"/>
      <c r="AI25" s="30"/>
      <c r="AJ25" s="13"/>
      <c r="AK25" s="51">
        <f t="shared" si="4"/>
        <v>0</v>
      </c>
      <c r="AL25" s="52">
        <f t="shared" si="5"/>
        <v>0</v>
      </c>
      <c r="AM25" s="53">
        <f t="shared" si="6"/>
        <v>0</v>
      </c>
      <c r="AN25" s="54">
        <f t="shared" si="7"/>
        <v>0</v>
      </c>
      <c r="AO25" s="55">
        <f t="shared" si="8"/>
        <v>0</v>
      </c>
      <c r="AP25" s="45"/>
      <c r="AR25" s="56">
        <f t="shared" si="9"/>
        <v>0</v>
      </c>
      <c r="AS25" s="30"/>
      <c r="AT25" s="57">
        <f t="shared" si="10"/>
        <v>0</v>
      </c>
      <c r="AU25" s="58" t="str">
        <f t="shared" si="11"/>
        <v/>
      </c>
      <c r="AV25" s="56" t="str">
        <f t="shared" si="12"/>
        <v/>
      </c>
      <c r="AW25" s="30"/>
      <c r="AX25" s="57">
        <f t="shared" si="13"/>
        <v>0</v>
      </c>
      <c r="AY25" s="59" t="str">
        <f t="shared" si="14"/>
        <v/>
      </c>
      <c r="AZ25" s="56" t="str">
        <f t="shared" si="15"/>
        <v/>
      </c>
      <c r="BA25" s="31"/>
      <c r="BB25" s="60" t="str">
        <f t="shared" si="16"/>
        <v/>
      </c>
      <c r="BC25" s="62">
        <f t="shared" si="17"/>
        <v>0</v>
      </c>
      <c r="BE25" s="30">
        <f t="shared" si="18"/>
        <v>0</v>
      </c>
      <c r="BF25" s="30">
        <f t="shared" si="19"/>
        <v>0</v>
      </c>
      <c r="BG25" s="296">
        <f t="shared" si="20"/>
        <v>0</v>
      </c>
      <c r="BH25" s="30">
        <f t="shared" si="21"/>
        <v>0</v>
      </c>
      <c r="BI25" s="30">
        <f t="shared" si="22"/>
        <v>0</v>
      </c>
    </row>
    <row r="26" spans="1:61" ht="24" x14ac:dyDescent="0.2">
      <c r="A26" s="39">
        <v>16</v>
      </c>
      <c r="B26" s="297" t="s">
        <v>251</v>
      </c>
      <c r="C26" s="119" t="s">
        <v>164</v>
      </c>
      <c r="D26" s="119" t="s">
        <v>205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11"/>
      <c r="AD26" s="30"/>
      <c r="AE26" s="30"/>
      <c r="AF26" s="30"/>
      <c r="AG26" s="30"/>
      <c r="AH26" s="30"/>
      <c r="AI26" s="30"/>
      <c r="AJ26" s="13"/>
      <c r="AK26" s="51">
        <f t="shared" si="4"/>
        <v>0</v>
      </c>
      <c r="AL26" s="52">
        <f t="shared" si="5"/>
        <v>0</v>
      </c>
      <c r="AM26" s="53">
        <f t="shared" si="6"/>
        <v>0</v>
      </c>
      <c r="AN26" s="54">
        <f t="shared" si="7"/>
        <v>0</v>
      </c>
      <c r="AO26" s="55">
        <f t="shared" si="8"/>
        <v>0</v>
      </c>
      <c r="AP26" s="45"/>
      <c r="AR26" s="56">
        <f t="shared" si="9"/>
        <v>0</v>
      </c>
      <c r="AS26" s="30"/>
      <c r="AT26" s="57">
        <f t="shared" si="10"/>
        <v>0</v>
      </c>
      <c r="AU26" s="58" t="str">
        <f t="shared" si="11"/>
        <v/>
      </c>
      <c r="AV26" s="56" t="str">
        <f t="shared" si="12"/>
        <v/>
      </c>
      <c r="AW26" s="30"/>
      <c r="AX26" s="57">
        <f t="shared" si="13"/>
        <v>0</v>
      </c>
      <c r="AY26" s="59" t="str">
        <f t="shared" si="14"/>
        <v/>
      </c>
      <c r="AZ26" s="56" t="str">
        <f t="shared" si="15"/>
        <v/>
      </c>
      <c r="BA26" s="31"/>
      <c r="BB26" s="60" t="str">
        <f t="shared" si="16"/>
        <v/>
      </c>
      <c r="BC26" s="62">
        <f t="shared" si="17"/>
        <v>0</v>
      </c>
      <c r="BE26" s="30">
        <f t="shared" si="18"/>
        <v>0</v>
      </c>
      <c r="BF26" s="30">
        <f t="shared" si="19"/>
        <v>0</v>
      </c>
      <c r="BG26" s="296">
        <f t="shared" si="20"/>
        <v>0</v>
      </c>
      <c r="BH26" s="30">
        <f t="shared" si="21"/>
        <v>0</v>
      </c>
      <c r="BI26" s="30">
        <f t="shared" si="22"/>
        <v>0</v>
      </c>
    </row>
    <row r="27" spans="1:61" ht="24" x14ac:dyDescent="0.2">
      <c r="A27" s="39">
        <v>17</v>
      </c>
      <c r="B27" s="298" t="s">
        <v>252</v>
      </c>
      <c r="C27" s="118" t="s">
        <v>165</v>
      </c>
      <c r="D27" s="118" t="s">
        <v>206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11"/>
      <c r="AD27" s="30"/>
      <c r="AE27" s="30"/>
      <c r="AF27" s="30"/>
      <c r="AG27" s="30"/>
      <c r="AH27" s="30"/>
      <c r="AI27" s="30"/>
      <c r="AJ27" s="13"/>
      <c r="AK27" s="51">
        <f t="shared" si="4"/>
        <v>0</v>
      </c>
      <c r="AL27" s="52">
        <f t="shared" si="5"/>
        <v>0</v>
      </c>
      <c r="AM27" s="53">
        <f t="shared" si="6"/>
        <v>0</v>
      </c>
      <c r="AN27" s="54">
        <f t="shared" si="7"/>
        <v>0</v>
      </c>
      <c r="AO27" s="55">
        <f t="shared" si="8"/>
        <v>0</v>
      </c>
      <c r="AP27" s="45"/>
      <c r="AR27" s="56">
        <f t="shared" si="9"/>
        <v>0</v>
      </c>
      <c r="AS27" s="30"/>
      <c r="AT27" s="57">
        <f t="shared" si="10"/>
        <v>0</v>
      </c>
      <c r="AU27" s="58" t="str">
        <f t="shared" si="11"/>
        <v/>
      </c>
      <c r="AV27" s="56" t="str">
        <f t="shared" si="12"/>
        <v/>
      </c>
      <c r="AW27" s="30"/>
      <c r="AX27" s="57">
        <f t="shared" si="13"/>
        <v>0</v>
      </c>
      <c r="AY27" s="59" t="str">
        <f t="shared" si="14"/>
        <v/>
      </c>
      <c r="AZ27" s="56" t="str">
        <f t="shared" si="15"/>
        <v/>
      </c>
      <c r="BA27" s="31"/>
      <c r="BB27" s="60" t="str">
        <f t="shared" si="16"/>
        <v/>
      </c>
      <c r="BC27" s="62">
        <f t="shared" si="17"/>
        <v>0</v>
      </c>
      <c r="BE27" s="30">
        <f t="shared" si="18"/>
        <v>0</v>
      </c>
      <c r="BF27" s="30">
        <f t="shared" si="19"/>
        <v>0</v>
      </c>
      <c r="BG27" s="296">
        <f t="shared" si="20"/>
        <v>0</v>
      </c>
      <c r="BH27" s="30">
        <f t="shared" si="21"/>
        <v>0</v>
      </c>
      <c r="BI27" s="30">
        <f t="shared" si="22"/>
        <v>0</v>
      </c>
    </row>
    <row r="28" spans="1:61" ht="24" x14ac:dyDescent="0.2">
      <c r="A28" s="39">
        <v>18</v>
      </c>
      <c r="B28" s="297" t="s">
        <v>253</v>
      </c>
      <c r="C28" s="119" t="s">
        <v>166</v>
      </c>
      <c r="D28" s="119" t="s">
        <v>207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11"/>
      <c r="AD28" s="30"/>
      <c r="AE28" s="30"/>
      <c r="AF28" s="30"/>
      <c r="AG28" s="30"/>
      <c r="AH28" s="30"/>
      <c r="AI28" s="30"/>
      <c r="AJ28" s="13"/>
      <c r="AK28" s="51">
        <f t="shared" si="4"/>
        <v>0</v>
      </c>
      <c r="AL28" s="52">
        <f t="shared" si="5"/>
        <v>0</v>
      </c>
      <c r="AM28" s="53">
        <f t="shared" si="6"/>
        <v>0</v>
      </c>
      <c r="AN28" s="54">
        <f t="shared" si="7"/>
        <v>0</v>
      </c>
      <c r="AO28" s="55">
        <f t="shared" si="8"/>
        <v>0</v>
      </c>
      <c r="AP28" s="45"/>
      <c r="AR28" s="56">
        <f t="shared" si="9"/>
        <v>0</v>
      </c>
      <c r="AS28" s="30"/>
      <c r="AT28" s="57">
        <f t="shared" si="10"/>
        <v>0</v>
      </c>
      <c r="AU28" s="58" t="str">
        <f t="shared" si="11"/>
        <v/>
      </c>
      <c r="AV28" s="56" t="str">
        <f t="shared" si="12"/>
        <v/>
      </c>
      <c r="AW28" s="30"/>
      <c r="AX28" s="57">
        <f t="shared" si="13"/>
        <v>0</v>
      </c>
      <c r="AY28" s="59" t="str">
        <f t="shared" si="14"/>
        <v/>
      </c>
      <c r="AZ28" s="56" t="str">
        <f t="shared" si="15"/>
        <v/>
      </c>
      <c r="BA28" s="31"/>
      <c r="BB28" s="60" t="str">
        <f t="shared" si="16"/>
        <v/>
      </c>
      <c r="BC28" s="62">
        <f t="shared" si="17"/>
        <v>0</v>
      </c>
      <c r="BE28" s="30">
        <f t="shared" si="18"/>
        <v>0</v>
      </c>
      <c r="BF28" s="30">
        <f t="shared" si="19"/>
        <v>0</v>
      </c>
      <c r="BG28" s="296">
        <f t="shared" si="20"/>
        <v>0</v>
      </c>
      <c r="BH28" s="30">
        <f t="shared" si="21"/>
        <v>0</v>
      </c>
      <c r="BI28" s="30">
        <f t="shared" si="22"/>
        <v>0</v>
      </c>
    </row>
    <row r="29" spans="1:61" ht="24" x14ac:dyDescent="0.2">
      <c r="A29" s="39">
        <v>19</v>
      </c>
      <c r="B29" s="297" t="s">
        <v>254</v>
      </c>
      <c r="C29" s="118" t="s">
        <v>167</v>
      </c>
      <c r="D29" s="118" t="s">
        <v>208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11"/>
      <c r="AD29" s="30"/>
      <c r="AE29" s="30"/>
      <c r="AF29" s="30"/>
      <c r="AG29" s="30"/>
      <c r="AH29" s="30"/>
      <c r="AI29" s="30"/>
      <c r="AJ29" s="13"/>
      <c r="AK29" s="51">
        <f t="shared" si="4"/>
        <v>0</v>
      </c>
      <c r="AL29" s="52">
        <f t="shared" si="5"/>
        <v>0</v>
      </c>
      <c r="AM29" s="53">
        <f t="shared" si="6"/>
        <v>0</v>
      </c>
      <c r="AN29" s="54">
        <f t="shared" si="7"/>
        <v>0</v>
      </c>
      <c r="AO29" s="55">
        <f t="shared" si="8"/>
        <v>0</v>
      </c>
      <c r="AP29" s="45"/>
      <c r="AR29" s="56">
        <f t="shared" si="9"/>
        <v>0</v>
      </c>
      <c r="AS29" s="30"/>
      <c r="AT29" s="57">
        <f t="shared" si="10"/>
        <v>0</v>
      </c>
      <c r="AU29" s="58" t="str">
        <f t="shared" si="11"/>
        <v/>
      </c>
      <c r="AV29" s="56" t="str">
        <f t="shared" si="12"/>
        <v/>
      </c>
      <c r="AW29" s="30"/>
      <c r="AX29" s="57">
        <f t="shared" si="13"/>
        <v>0</v>
      </c>
      <c r="AY29" s="59" t="str">
        <f t="shared" si="14"/>
        <v/>
      </c>
      <c r="AZ29" s="56" t="str">
        <f t="shared" si="15"/>
        <v/>
      </c>
      <c r="BA29" s="31"/>
      <c r="BB29" s="60" t="str">
        <f t="shared" si="16"/>
        <v/>
      </c>
      <c r="BC29" s="62">
        <f t="shared" si="17"/>
        <v>0</v>
      </c>
      <c r="BE29" s="30">
        <f t="shared" si="18"/>
        <v>0</v>
      </c>
      <c r="BF29" s="30">
        <f t="shared" si="19"/>
        <v>0</v>
      </c>
      <c r="BG29" s="296">
        <f t="shared" si="20"/>
        <v>0</v>
      </c>
      <c r="BH29" s="30">
        <f t="shared" si="21"/>
        <v>0</v>
      </c>
      <c r="BI29" s="30">
        <f t="shared" si="22"/>
        <v>0</v>
      </c>
    </row>
    <row r="30" spans="1:61" ht="24" x14ac:dyDescent="0.2">
      <c r="A30" s="39">
        <v>20</v>
      </c>
      <c r="B30" s="298" t="s">
        <v>255</v>
      </c>
      <c r="C30" s="119" t="s">
        <v>168</v>
      </c>
      <c r="D30" s="119" t="s">
        <v>209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11"/>
      <c r="AD30" s="30"/>
      <c r="AE30" s="30"/>
      <c r="AF30" s="30"/>
      <c r="AG30" s="30"/>
      <c r="AH30" s="30"/>
      <c r="AI30" s="30"/>
      <c r="AJ30" s="13"/>
      <c r="AK30" s="51">
        <f t="shared" si="4"/>
        <v>0</v>
      </c>
      <c r="AL30" s="52">
        <f t="shared" si="5"/>
        <v>0</v>
      </c>
      <c r="AM30" s="53">
        <f t="shared" si="6"/>
        <v>0</v>
      </c>
      <c r="AN30" s="54">
        <f t="shared" si="7"/>
        <v>0</v>
      </c>
      <c r="AO30" s="55">
        <f t="shared" si="8"/>
        <v>0</v>
      </c>
      <c r="AP30" s="45"/>
      <c r="AR30" s="56">
        <f t="shared" si="9"/>
        <v>0</v>
      </c>
      <c r="AS30" s="30"/>
      <c r="AT30" s="57">
        <f t="shared" si="10"/>
        <v>0</v>
      </c>
      <c r="AU30" s="58" t="str">
        <f t="shared" si="11"/>
        <v/>
      </c>
      <c r="AV30" s="56" t="str">
        <f t="shared" si="12"/>
        <v/>
      </c>
      <c r="AW30" s="30"/>
      <c r="AX30" s="57">
        <f t="shared" si="13"/>
        <v>0</v>
      </c>
      <c r="AY30" s="59" t="str">
        <f t="shared" si="14"/>
        <v/>
      </c>
      <c r="AZ30" s="56" t="str">
        <f t="shared" si="15"/>
        <v/>
      </c>
      <c r="BA30" s="31"/>
      <c r="BB30" s="60" t="str">
        <f t="shared" si="16"/>
        <v/>
      </c>
      <c r="BC30" s="62">
        <f t="shared" si="17"/>
        <v>0</v>
      </c>
      <c r="BE30" s="30">
        <f t="shared" si="18"/>
        <v>0</v>
      </c>
      <c r="BF30" s="30">
        <f t="shared" si="19"/>
        <v>0</v>
      </c>
      <c r="BG30" s="296">
        <f t="shared" si="20"/>
        <v>0</v>
      </c>
      <c r="BH30" s="30">
        <f t="shared" si="21"/>
        <v>0</v>
      </c>
      <c r="BI30" s="30">
        <f t="shared" si="22"/>
        <v>0</v>
      </c>
    </row>
    <row r="31" spans="1:61" ht="24" x14ac:dyDescent="0.2">
      <c r="A31" s="39">
        <v>21</v>
      </c>
      <c r="B31" s="297" t="s">
        <v>256</v>
      </c>
      <c r="C31" s="118" t="s">
        <v>169</v>
      </c>
      <c r="D31" s="118" t="s">
        <v>210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11"/>
      <c r="AD31" s="30"/>
      <c r="AE31" s="30"/>
      <c r="AF31" s="30"/>
      <c r="AG31" s="30"/>
      <c r="AH31" s="30"/>
      <c r="AI31" s="30"/>
      <c r="AJ31" s="13"/>
      <c r="AK31" s="51">
        <f t="shared" si="4"/>
        <v>0</v>
      </c>
      <c r="AL31" s="52">
        <f t="shared" si="5"/>
        <v>0</v>
      </c>
      <c r="AM31" s="53">
        <f t="shared" si="6"/>
        <v>0</v>
      </c>
      <c r="AN31" s="54">
        <f t="shared" si="7"/>
        <v>0</v>
      </c>
      <c r="AO31" s="55">
        <f t="shared" si="8"/>
        <v>0</v>
      </c>
      <c r="AP31" s="45"/>
      <c r="AR31" s="56">
        <f t="shared" si="9"/>
        <v>0</v>
      </c>
      <c r="AS31" s="30"/>
      <c r="AT31" s="57">
        <f t="shared" si="10"/>
        <v>0</v>
      </c>
      <c r="AU31" s="58" t="str">
        <f t="shared" si="11"/>
        <v/>
      </c>
      <c r="AV31" s="56" t="str">
        <f t="shared" si="12"/>
        <v/>
      </c>
      <c r="AW31" s="30"/>
      <c r="AX31" s="57">
        <f t="shared" si="13"/>
        <v>0</v>
      </c>
      <c r="AY31" s="59" t="str">
        <f t="shared" si="14"/>
        <v/>
      </c>
      <c r="AZ31" s="56" t="str">
        <f t="shared" si="15"/>
        <v/>
      </c>
      <c r="BA31" s="31"/>
      <c r="BB31" s="60" t="str">
        <f t="shared" si="16"/>
        <v/>
      </c>
      <c r="BC31" s="62">
        <f t="shared" si="17"/>
        <v>0</v>
      </c>
      <c r="BE31" s="30">
        <f t="shared" si="18"/>
        <v>0</v>
      </c>
      <c r="BF31" s="30">
        <f t="shared" si="19"/>
        <v>0</v>
      </c>
      <c r="BG31" s="296">
        <f t="shared" si="20"/>
        <v>0</v>
      </c>
      <c r="BH31" s="30">
        <f t="shared" si="21"/>
        <v>0</v>
      </c>
      <c r="BI31" s="30">
        <f t="shared" si="22"/>
        <v>0</v>
      </c>
    </row>
    <row r="32" spans="1:61" ht="24" x14ac:dyDescent="0.2">
      <c r="A32" s="39">
        <v>22</v>
      </c>
      <c r="B32" s="297" t="s">
        <v>257</v>
      </c>
      <c r="C32" s="119" t="s">
        <v>170</v>
      </c>
      <c r="D32" s="119" t="s">
        <v>211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11"/>
      <c r="AD32" s="30"/>
      <c r="AE32" s="30"/>
      <c r="AF32" s="30"/>
      <c r="AG32" s="30"/>
      <c r="AH32" s="30"/>
      <c r="AI32" s="30"/>
      <c r="AJ32" s="13"/>
      <c r="AK32" s="51">
        <f t="shared" si="4"/>
        <v>0</v>
      </c>
      <c r="AL32" s="52">
        <f t="shared" si="5"/>
        <v>0</v>
      </c>
      <c r="AM32" s="53">
        <f t="shared" si="6"/>
        <v>0</v>
      </c>
      <c r="AN32" s="54">
        <f t="shared" si="7"/>
        <v>0</v>
      </c>
      <c r="AO32" s="55">
        <f t="shared" si="8"/>
        <v>0</v>
      </c>
      <c r="AP32" s="45"/>
      <c r="AR32" s="56">
        <f t="shared" si="9"/>
        <v>0</v>
      </c>
      <c r="AS32" s="30"/>
      <c r="AT32" s="57">
        <f t="shared" si="10"/>
        <v>0</v>
      </c>
      <c r="AU32" s="58" t="str">
        <f t="shared" si="11"/>
        <v/>
      </c>
      <c r="AV32" s="56" t="str">
        <f t="shared" si="12"/>
        <v/>
      </c>
      <c r="AW32" s="30"/>
      <c r="AX32" s="57">
        <f t="shared" si="13"/>
        <v>0</v>
      </c>
      <c r="AY32" s="59" t="str">
        <f t="shared" si="14"/>
        <v/>
      </c>
      <c r="AZ32" s="56" t="str">
        <f t="shared" si="15"/>
        <v/>
      </c>
      <c r="BA32" s="31"/>
      <c r="BB32" s="60" t="str">
        <f t="shared" si="16"/>
        <v/>
      </c>
      <c r="BC32" s="62">
        <f t="shared" si="17"/>
        <v>0</v>
      </c>
      <c r="BE32" s="30">
        <f t="shared" si="18"/>
        <v>0</v>
      </c>
      <c r="BF32" s="30">
        <f t="shared" si="19"/>
        <v>0</v>
      </c>
      <c r="BG32" s="296">
        <f t="shared" si="20"/>
        <v>0</v>
      </c>
      <c r="BH32" s="30">
        <f t="shared" si="21"/>
        <v>0</v>
      </c>
      <c r="BI32" s="30">
        <f t="shared" si="22"/>
        <v>0</v>
      </c>
    </row>
    <row r="33" spans="1:61" ht="24" x14ac:dyDescent="0.2">
      <c r="A33" s="39">
        <v>23</v>
      </c>
      <c r="B33" s="298" t="s">
        <v>258</v>
      </c>
      <c r="C33" s="118" t="s">
        <v>171</v>
      </c>
      <c r="D33" s="118" t="s">
        <v>212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11"/>
      <c r="AD33" s="30"/>
      <c r="AE33" s="30"/>
      <c r="AF33" s="30"/>
      <c r="AG33" s="30"/>
      <c r="AH33" s="30"/>
      <c r="AI33" s="30"/>
      <c r="AJ33" s="13"/>
      <c r="AK33" s="51">
        <f t="shared" si="4"/>
        <v>0</v>
      </c>
      <c r="AL33" s="52">
        <f t="shared" si="5"/>
        <v>0</v>
      </c>
      <c r="AM33" s="53">
        <f t="shared" si="6"/>
        <v>0</v>
      </c>
      <c r="AN33" s="54">
        <f t="shared" si="7"/>
        <v>0</v>
      </c>
      <c r="AO33" s="55">
        <f t="shared" si="8"/>
        <v>0</v>
      </c>
      <c r="AP33" s="45"/>
      <c r="AR33" s="56">
        <f t="shared" si="9"/>
        <v>0</v>
      </c>
      <c r="AS33" s="30"/>
      <c r="AT33" s="57">
        <f t="shared" si="10"/>
        <v>0</v>
      </c>
      <c r="AU33" s="58" t="str">
        <f t="shared" si="11"/>
        <v/>
      </c>
      <c r="AV33" s="56" t="str">
        <f t="shared" si="12"/>
        <v/>
      </c>
      <c r="AW33" s="30"/>
      <c r="AX33" s="57">
        <f t="shared" si="13"/>
        <v>0</v>
      </c>
      <c r="AY33" s="59" t="str">
        <f t="shared" si="14"/>
        <v/>
      </c>
      <c r="AZ33" s="56" t="str">
        <f t="shared" si="15"/>
        <v/>
      </c>
      <c r="BA33" s="31"/>
      <c r="BB33" s="60" t="str">
        <f t="shared" si="16"/>
        <v/>
      </c>
      <c r="BC33" s="62">
        <f t="shared" si="17"/>
        <v>0</v>
      </c>
      <c r="BE33" s="30">
        <f t="shared" si="18"/>
        <v>0</v>
      </c>
      <c r="BF33" s="30">
        <f t="shared" si="19"/>
        <v>0</v>
      </c>
      <c r="BG33" s="296">
        <f t="shared" si="20"/>
        <v>0</v>
      </c>
      <c r="BH33" s="30">
        <f t="shared" si="21"/>
        <v>0</v>
      </c>
      <c r="BI33" s="30">
        <f t="shared" si="22"/>
        <v>0</v>
      </c>
    </row>
    <row r="34" spans="1:61" ht="24" x14ac:dyDescent="0.2">
      <c r="A34" s="39">
        <v>24</v>
      </c>
      <c r="B34" s="297" t="s">
        <v>259</v>
      </c>
      <c r="C34" s="119" t="s">
        <v>172</v>
      </c>
      <c r="D34" s="119" t="s">
        <v>213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11"/>
      <c r="AD34" s="30"/>
      <c r="AE34" s="30"/>
      <c r="AF34" s="30"/>
      <c r="AG34" s="30"/>
      <c r="AH34" s="30"/>
      <c r="AI34" s="30"/>
      <c r="AJ34" s="13"/>
      <c r="AK34" s="51">
        <f t="shared" si="4"/>
        <v>0</v>
      </c>
      <c r="AL34" s="52">
        <f t="shared" si="5"/>
        <v>0</v>
      </c>
      <c r="AM34" s="53">
        <f t="shared" si="6"/>
        <v>0</v>
      </c>
      <c r="AN34" s="54">
        <f t="shared" si="7"/>
        <v>0</v>
      </c>
      <c r="AO34" s="55">
        <f t="shared" si="8"/>
        <v>0</v>
      </c>
      <c r="AP34" s="45"/>
      <c r="AR34" s="56">
        <f t="shared" si="9"/>
        <v>0</v>
      </c>
      <c r="AS34" s="30"/>
      <c r="AT34" s="57">
        <f t="shared" si="10"/>
        <v>0</v>
      </c>
      <c r="AU34" s="58" t="str">
        <f t="shared" si="11"/>
        <v/>
      </c>
      <c r="AV34" s="56" t="str">
        <f t="shared" si="12"/>
        <v/>
      </c>
      <c r="AW34" s="30"/>
      <c r="AX34" s="57">
        <f t="shared" si="13"/>
        <v>0</v>
      </c>
      <c r="AY34" s="59" t="str">
        <f t="shared" si="14"/>
        <v/>
      </c>
      <c r="AZ34" s="56" t="str">
        <f t="shared" si="15"/>
        <v/>
      </c>
      <c r="BA34" s="31"/>
      <c r="BB34" s="60" t="str">
        <f t="shared" si="16"/>
        <v/>
      </c>
      <c r="BC34" s="62">
        <f t="shared" si="17"/>
        <v>0</v>
      </c>
      <c r="BE34" s="30">
        <f t="shared" si="18"/>
        <v>0</v>
      </c>
      <c r="BF34" s="30">
        <f t="shared" si="19"/>
        <v>0</v>
      </c>
      <c r="BG34" s="296">
        <f t="shared" si="20"/>
        <v>0</v>
      </c>
      <c r="BH34" s="30">
        <f t="shared" si="21"/>
        <v>0</v>
      </c>
      <c r="BI34" s="30">
        <f t="shared" si="22"/>
        <v>0</v>
      </c>
    </row>
    <row r="35" spans="1:61" ht="24" x14ac:dyDescent="0.2">
      <c r="A35" s="39">
        <v>25</v>
      </c>
      <c r="B35" s="297" t="s">
        <v>260</v>
      </c>
      <c r="C35" s="118" t="s">
        <v>173</v>
      </c>
      <c r="D35" s="118" t="s">
        <v>214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11"/>
      <c r="AD35" s="30"/>
      <c r="AE35" s="30"/>
      <c r="AF35" s="30"/>
      <c r="AG35" s="30"/>
      <c r="AH35" s="30"/>
      <c r="AI35" s="30"/>
      <c r="AJ35" s="13"/>
      <c r="AK35" s="51">
        <f t="shared" si="4"/>
        <v>0</v>
      </c>
      <c r="AL35" s="52">
        <f t="shared" si="5"/>
        <v>0</v>
      </c>
      <c r="AM35" s="53">
        <f t="shared" si="6"/>
        <v>0</v>
      </c>
      <c r="AN35" s="54">
        <f t="shared" si="7"/>
        <v>0</v>
      </c>
      <c r="AO35" s="55">
        <f t="shared" si="8"/>
        <v>0</v>
      </c>
      <c r="AP35" s="45"/>
      <c r="AR35" s="56">
        <f t="shared" si="9"/>
        <v>0</v>
      </c>
      <c r="AS35" s="30"/>
      <c r="AT35" s="57">
        <f t="shared" si="10"/>
        <v>0</v>
      </c>
      <c r="AU35" s="58" t="str">
        <f t="shared" si="11"/>
        <v/>
      </c>
      <c r="AV35" s="56" t="str">
        <f t="shared" si="12"/>
        <v/>
      </c>
      <c r="AW35" s="30"/>
      <c r="AX35" s="57">
        <f t="shared" si="13"/>
        <v>0</v>
      </c>
      <c r="AY35" s="59" t="str">
        <f t="shared" si="14"/>
        <v/>
      </c>
      <c r="AZ35" s="56" t="str">
        <f t="shared" si="15"/>
        <v/>
      </c>
      <c r="BA35" s="31"/>
      <c r="BB35" s="60" t="str">
        <f t="shared" si="16"/>
        <v/>
      </c>
      <c r="BC35" s="62">
        <f t="shared" si="17"/>
        <v>0</v>
      </c>
      <c r="BE35" s="30">
        <f t="shared" si="18"/>
        <v>0</v>
      </c>
      <c r="BF35" s="30">
        <f t="shared" si="19"/>
        <v>0</v>
      </c>
      <c r="BG35" s="296">
        <f t="shared" si="20"/>
        <v>0</v>
      </c>
      <c r="BH35" s="30">
        <f t="shared" si="21"/>
        <v>0</v>
      </c>
      <c r="BI35" s="30">
        <f t="shared" si="22"/>
        <v>0</v>
      </c>
    </row>
    <row r="36" spans="1:61" ht="24" x14ac:dyDescent="0.2">
      <c r="A36" s="39">
        <v>26</v>
      </c>
      <c r="B36" s="298" t="s">
        <v>261</v>
      </c>
      <c r="C36" s="119" t="s">
        <v>174</v>
      </c>
      <c r="D36" s="119" t="s">
        <v>215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11"/>
      <c r="AD36" s="30"/>
      <c r="AE36" s="30"/>
      <c r="AF36" s="30"/>
      <c r="AG36" s="30"/>
      <c r="AH36" s="30"/>
      <c r="AI36" s="30"/>
      <c r="AJ36" s="13"/>
      <c r="AK36" s="51">
        <f t="shared" si="4"/>
        <v>0</v>
      </c>
      <c r="AL36" s="52">
        <f t="shared" si="5"/>
        <v>0</v>
      </c>
      <c r="AM36" s="53">
        <f t="shared" si="6"/>
        <v>0</v>
      </c>
      <c r="AN36" s="54">
        <f t="shared" si="7"/>
        <v>0</v>
      </c>
      <c r="AO36" s="55">
        <f t="shared" si="8"/>
        <v>0</v>
      </c>
      <c r="AP36" s="45"/>
      <c r="AR36" s="56">
        <f t="shared" si="9"/>
        <v>0</v>
      </c>
      <c r="AS36" s="30"/>
      <c r="AT36" s="57">
        <f t="shared" si="10"/>
        <v>0</v>
      </c>
      <c r="AU36" s="58" t="str">
        <f t="shared" si="11"/>
        <v/>
      </c>
      <c r="AV36" s="56" t="str">
        <f t="shared" si="12"/>
        <v/>
      </c>
      <c r="AW36" s="30"/>
      <c r="AX36" s="57">
        <f t="shared" si="13"/>
        <v>0</v>
      </c>
      <c r="AY36" s="59" t="str">
        <f t="shared" si="14"/>
        <v/>
      </c>
      <c r="AZ36" s="56" t="str">
        <f t="shared" si="15"/>
        <v/>
      </c>
      <c r="BA36" s="31"/>
      <c r="BB36" s="60" t="str">
        <f t="shared" si="16"/>
        <v/>
      </c>
      <c r="BC36" s="62">
        <f t="shared" si="17"/>
        <v>0</v>
      </c>
      <c r="BE36" s="30">
        <f t="shared" si="18"/>
        <v>0</v>
      </c>
      <c r="BF36" s="30">
        <f t="shared" si="19"/>
        <v>0</v>
      </c>
      <c r="BG36" s="296">
        <f t="shared" si="20"/>
        <v>0</v>
      </c>
      <c r="BH36" s="30">
        <f t="shared" si="21"/>
        <v>0</v>
      </c>
      <c r="BI36" s="30">
        <f t="shared" si="22"/>
        <v>0</v>
      </c>
    </row>
    <row r="37" spans="1:61" ht="24" x14ac:dyDescent="0.2">
      <c r="A37" s="39">
        <v>27</v>
      </c>
      <c r="B37" s="297" t="s">
        <v>262</v>
      </c>
      <c r="C37" s="118" t="s">
        <v>175</v>
      </c>
      <c r="D37" s="118" t="s">
        <v>216</v>
      </c>
      <c r="E37" s="29"/>
      <c r="F37" s="30"/>
      <c r="G37" s="30"/>
      <c r="H37" s="30"/>
      <c r="I37" s="30"/>
      <c r="J37" s="30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11"/>
      <c r="AD37" s="30"/>
      <c r="AE37" s="30"/>
      <c r="AF37" s="30"/>
      <c r="AG37" s="30"/>
      <c r="AH37" s="30"/>
      <c r="AI37" s="30"/>
      <c r="AJ37" s="13"/>
      <c r="AK37" s="51">
        <f t="shared" si="4"/>
        <v>0</v>
      </c>
      <c r="AL37" s="52">
        <f t="shared" si="5"/>
        <v>0</v>
      </c>
      <c r="AM37" s="53">
        <f t="shared" si="6"/>
        <v>0</v>
      </c>
      <c r="AN37" s="54">
        <f t="shared" si="7"/>
        <v>0</v>
      </c>
      <c r="AO37" s="55">
        <f t="shared" si="8"/>
        <v>0</v>
      </c>
      <c r="AP37" s="45"/>
      <c r="AR37" s="56">
        <f t="shared" si="9"/>
        <v>0</v>
      </c>
      <c r="AS37" s="30"/>
      <c r="AT37" s="57">
        <f t="shared" si="10"/>
        <v>0</v>
      </c>
      <c r="AU37" s="58" t="str">
        <f t="shared" si="11"/>
        <v/>
      </c>
      <c r="AV37" s="56" t="str">
        <f t="shared" si="12"/>
        <v/>
      </c>
      <c r="AW37" s="30"/>
      <c r="AX37" s="57">
        <f t="shared" si="13"/>
        <v>0</v>
      </c>
      <c r="AY37" s="59" t="str">
        <f t="shared" si="14"/>
        <v/>
      </c>
      <c r="AZ37" s="56" t="str">
        <f t="shared" si="15"/>
        <v/>
      </c>
      <c r="BA37" s="31"/>
      <c r="BB37" s="60" t="str">
        <f t="shared" si="16"/>
        <v/>
      </c>
      <c r="BC37" s="62">
        <f t="shared" si="17"/>
        <v>0</v>
      </c>
      <c r="BE37" s="30">
        <f t="shared" si="18"/>
        <v>0</v>
      </c>
      <c r="BF37" s="30">
        <f t="shared" si="19"/>
        <v>0</v>
      </c>
      <c r="BG37" s="296">
        <f t="shared" si="20"/>
        <v>0</v>
      </c>
      <c r="BH37" s="30">
        <f t="shared" si="21"/>
        <v>0</v>
      </c>
      <c r="BI37" s="30">
        <f t="shared" si="22"/>
        <v>0</v>
      </c>
    </row>
    <row r="38" spans="1:61" ht="24" x14ac:dyDescent="0.2">
      <c r="A38" s="39">
        <v>28</v>
      </c>
      <c r="B38" s="297" t="s">
        <v>263</v>
      </c>
      <c r="C38" s="119" t="s">
        <v>176</v>
      </c>
      <c r="D38" s="119" t="s">
        <v>217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11"/>
      <c r="AD38" s="30"/>
      <c r="AE38" s="30"/>
      <c r="AF38" s="30"/>
      <c r="AG38" s="30"/>
      <c r="AH38" s="30"/>
      <c r="AI38" s="30"/>
      <c r="AJ38" s="13"/>
      <c r="AK38" s="51">
        <f t="shared" si="4"/>
        <v>0</v>
      </c>
      <c r="AL38" s="52">
        <f t="shared" si="5"/>
        <v>0</v>
      </c>
      <c r="AM38" s="53">
        <f t="shared" si="6"/>
        <v>0</v>
      </c>
      <c r="AN38" s="54">
        <f t="shared" si="7"/>
        <v>0</v>
      </c>
      <c r="AO38" s="55">
        <f t="shared" si="8"/>
        <v>0</v>
      </c>
      <c r="AP38" s="45"/>
      <c r="AR38" s="56">
        <f t="shared" si="9"/>
        <v>0</v>
      </c>
      <c r="AS38" s="30"/>
      <c r="AT38" s="57">
        <f t="shared" si="10"/>
        <v>0</v>
      </c>
      <c r="AU38" s="58" t="str">
        <f t="shared" si="11"/>
        <v/>
      </c>
      <c r="AV38" s="56" t="str">
        <f t="shared" si="12"/>
        <v/>
      </c>
      <c r="AW38" s="30"/>
      <c r="AX38" s="57">
        <f t="shared" si="13"/>
        <v>0</v>
      </c>
      <c r="AY38" s="59" t="str">
        <f t="shared" si="14"/>
        <v/>
      </c>
      <c r="AZ38" s="56" t="str">
        <f t="shared" si="15"/>
        <v/>
      </c>
      <c r="BA38" s="31"/>
      <c r="BB38" s="60" t="str">
        <f t="shared" si="16"/>
        <v/>
      </c>
      <c r="BC38" s="62">
        <f t="shared" si="17"/>
        <v>0</v>
      </c>
      <c r="BE38" s="30">
        <f t="shared" si="18"/>
        <v>0</v>
      </c>
      <c r="BF38" s="30">
        <f t="shared" si="19"/>
        <v>0</v>
      </c>
      <c r="BG38" s="296">
        <f t="shared" si="20"/>
        <v>0</v>
      </c>
      <c r="BH38" s="30">
        <f t="shared" si="21"/>
        <v>0</v>
      </c>
      <c r="BI38" s="30">
        <f t="shared" si="22"/>
        <v>0</v>
      </c>
    </row>
    <row r="39" spans="1:61" ht="24" x14ac:dyDescent="0.2">
      <c r="A39" s="39">
        <v>29</v>
      </c>
      <c r="B39" s="298" t="s">
        <v>264</v>
      </c>
      <c r="C39" s="118" t="s">
        <v>177</v>
      </c>
      <c r="D39" s="118" t="s">
        <v>216</v>
      </c>
      <c r="E39" s="29"/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11"/>
      <c r="AD39" s="30"/>
      <c r="AE39" s="30"/>
      <c r="AF39" s="30"/>
      <c r="AG39" s="30"/>
      <c r="AH39" s="30"/>
      <c r="AI39" s="30"/>
      <c r="AJ39" s="13"/>
      <c r="AK39" s="51">
        <f t="shared" si="4"/>
        <v>0</v>
      </c>
      <c r="AL39" s="52">
        <f t="shared" si="5"/>
        <v>0</v>
      </c>
      <c r="AM39" s="53">
        <f t="shared" si="6"/>
        <v>0</v>
      </c>
      <c r="AN39" s="54">
        <f t="shared" si="7"/>
        <v>0</v>
      </c>
      <c r="AO39" s="55">
        <f t="shared" si="8"/>
        <v>0</v>
      </c>
      <c r="AP39" s="45"/>
      <c r="AR39" s="56">
        <f t="shared" si="9"/>
        <v>0</v>
      </c>
      <c r="AS39" s="30"/>
      <c r="AT39" s="57">
        <f t="shared" si="10"/>
        <v>0</v>
      </c>
      <c r="AU39" s="58" t="str">
        <f t="shared" si="11"/>
        <v/>
      </c>
      <c r="AV39" s="56" t="str">
        <f t="shared" si="12"/>
        <v/>
      </c>
      <c r="AW39" s="30"/>
      <c r="AX39" s="57">
        <f t="shared" si="13"/>
        <v>0</v>
      </c>
      <c r="AY39" s="59" t="str">
        <f t="shared" si="14"/>
        <v/>
      </c>
      <c r="AZ39" s="56" t="str">
        <f t="shared" si="15"/>
        <v/>
      </c>
      <c r="BA39" s="31"/>
      <c r="BB39" s="60" t="str">
        <f t="shared" si="16"/>
        <v/>
      </c>
      <c r="BC39" s="62">
        <f t="shared" si="17"/>
        <v>0</v>
      </c>
      <c r="BE39" s="30">
        <f t="shared" si="18"/>
        <v>0</v>
      </c>
      <c r="BF39" s="30">
        <f t="shared" si="19"/>
        <v>0</v>
      </c>
      <c r="BG39" s="296">
        <f t="shared" si="20"/>
        <v>0</v>
      </c>
      <c r="BH39" s="30">
        <f t="shared" si="21"/>
        <v>0</v>
      </c>
      <c r="BI39" s="30">
        <f t="shared" si="22"/>
        <v>0</v>
      </c>
    </row>
    <row r="40" spans="1:61" ht="24" x14ac:dyDescent="0.2">
      <c r="A40" s="39">
        <v>30</v>
      </c>
      <c r="B40" s="297" t="s">
        <v>265</v>
      </c>
      <c r="C40" s="119" t="s">
        <v>178</v>
      </c>
      <c r="D40" s="119" t="s">
        <v>218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11"/>
      <c r="AD40" s="30"/>
      <c r="AE40" s="30"/>
      <c r="AF40" s="30"/>
      <c r="AG40" s="30"/>
      <c r="AH40" s="30"/>
      <c r="AI40" s="30"/>
      <c r="AJ40" s="13"/>
      <c r="AK40" s="51">
        <f t="shared" si="4"/>
        <v>0</v>
      </c>
      <c r="AL40" s="52">
        <f t="shared" si="5"/>
        <v>0</v>
      </c>
      <c r="AM40" s="53">
        <f t="shared" si="6"/>
        <v>0</v>
      </c>
      <c r="AN40" s="54">
        <f t="shared" si="7"/>
        <v>0</v>
      </c>
      <c r="AO40" s="55">
        <f t="shared" si="8"/>
        <v>0</v>
      </c>
      <c r="AP40" s="45"/>
      <c r="AR40" s="56">
        <f t="shared" si="9"/>
        <v>0</v>
      </c>
      <c r="AS40" s="30"/>
      <c r="AT40" s="57">
        <f t="shared" si="10"/>
        <v>0</v>
      </c>
      <c r="AU40" s="58" t="str">
        <f t="shared" si="11"/>
        <v/>
      </c>
      <c r="AV40" s="56" t="str">
        <f t="shared" si="12"/>
        <v/>
      </c>
      <c r="AW40" s="30"/>
      <c r="AX40" s="57">
        <f t="shared" si="13"/>
        <v>0</v>
      </c>
      <c r="AY40" s="59" t="str">
        <f t="shared" si="14"/>
        <v/>
      </c>
      <c r="AZ40" s="56" t="str">
        <f t="shared" si="15"/>
        <v/>
      </c>
      <c r="BA40" s="31"/>
      <c r="BB40" s="60" t="str">
        <f t="shared" si="16"/>
        <v/>
      </c>
      <c r="BC40" s="62">
        <f t="shared" si="17"/>
        <v>0</v>
      </c>
      <c r="BE40" s="30">
        <f t="shared" si="18"/>
        <v>0</v>
      </c>
      <c r="BF40" s="30">
        <f t="shared" si="19"/>
        <v>0</v>
      </c>
      <c r="BG40" s="296">
        <f t="shared" si="20"/>
        <v>0</v>
      </c>
      <c r="BH40" s="30">
        <f t="shared" si="21"/>
        <v>0</v>
      </c>
      <c r="BI40" s="30">
        <f t="shared" si="22"/>
        <v>0</v>
      </c>
    </row>
    <row r="41" spans="1:61" ht="24" x14ac:dyDescent="0.2">
      <c r="A41" s="39">
        <v>31</v>
      </c>
      <c r="B41" s="297" t="s">
        <v>266</v>
      </c>
      <c r="C41" s="118" t="s">
        <v>147</v>
      </c>
      <c r="D41" s="118" t="s">
        <v>219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11"/>
      <c r="AD41" s="30"/>
      <c r="AE41" s="30"/>
      <c r="AF41" s="30"/>
      <c r="AG41" s="30"/>
      <c r="AH41" s="30"/>
      <c r="AI41" s="30"/>
      <c r="AJ41" s="13"/>
      <c r="AK41" s="51">
        <f t="shared" si="4"/>
        <v>0</v>
      </c>
      <c r="AL41" s="52">
        <f t="shared" si="5"/>
        <v>0</v>
      </c>
      <c r="AM41" s="53">
        <f t="shared" si="6"/>
        <v>0</v>
      </c>
      <c r="AN41" s="54">
        <f t="shared" si="7"/>
        <v>0</v>
      </c>
      <c r="AO41" s="55">
        <f t="shared" si="8"/>
        <v>0</v>
      </c>
      <c r="AP41" s="45"/>
      <c r="AR41" s="56">
        <f t="shared" si="9"/>
        <v>0</v>
      </c>
      <c r="AS41" s="30"/>
      <c r="AT41" s="57">
        <f t="shared" si="10"/>
        <v>0</v>
      </c>
      <c r="AU41" s="58" t="str">
        <f t="shared" si="11"/>
        <v/>
      </c>
      <c r="AV41" s="56" t="str">
        <f t="shared" si="12"/>
        <v/>
      </c>
      <c r="AW41" s="30"/>
      <c r="AX41" s="57">
        <f t="shared" si="13"/>
        <v>0</v>
      </c>
      <c r="AY41" s="59" t="str">
        <f t="shared" si="14"/>
        <v/>
      </c>
      <c r="AZ41" s="56" t="str">
        <f t="shared" si="15"/>
        <v/>
      </c>
      <c r="BA41" s="31"/>
      <c r="BB41" s="60" t="str">
        <f t="shared" si="16"/>
        <v/>
      </c>
      <c r="BC41" s="62">
        <f t="shared" si="17"/>
        <v>0</v>
      </c>
      <c r="BE41" s="30">
        <f t="shared" si="18"/>
        <v>0</v>
      </c>
      <c r="BF41" s="30">
        <f t="shared" si="19"/>
        <v>0</v>
      </c>
      <c r="BG41" s="296">
        <f t="shared" si="20"/>
        <v>0</v>
      </c>
      <c r="BH41" s="30">
        <f t="shared" si="21"/>
        <v>0</v>
      </c>
      <c r="BI41" s="30">
        <f t="shared" si="22"/>
        <v>0</v>
      </c>
    </row>
    <row r="42" spans="1:61" ht="24" x14ac:dyDescent="0.2">
      <c r="A42" s="39">
        <v>32</v>
      </c>
      <c r="B42" s="298" t="s">
        <v>267</v>
      </c>
      <c r="C42" s="119" t="s">
        <v>179</v>
      </c>
      <c r="D42" s="119" t="s">
        <v>220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11"/>
      <c r="AD42" s="30"/>
      <c r="AE42" s="30"/>
      <c r="AF42" s="30"/>
      <c r="AG42" s="30"/>
      <c r="AH42" s="30"/>
      <c r="AI42" s="30"/>
      <c r="AJ42" s="13"/>
      <c r="AK42" s="51">
        <f t="shared" si="4"/>
        <v>0</v>
      </c>
      <c r="AL42" s="52">
        <f t="shared" si="5"/>
        <v>0</v>
      </c>
      <c r="AM42" s="53">
        <f t="shared" si="6"/>
        <v>0</v>
      </c>
      <c r="AN42" s="54">
        <f t="shared" si="7"/>
        <v>0</v>
      </c>
      <c r="AO42" s="55">
        <f t="shared" si="8"/>
        <v>0</v>
      </c>
      <c r="AP42" s="45"/>
      <c r="AR42" s="56">
        <f t="shared" si="9"/>
        <v>0</v>
      </c>
      <c r="AS42" s="30"/>
      <c r="AT42" s="57">
        <f t="shared" si="10"/>
        <v>0</v>
      </c>
      <c r="AU42" s="58" t="str">
        <f t="shared" si="11"/>
        <v/>
      </c>
      <c r="AV42" s="56" t="str">
        <f t="shared" si="12"/>
        <v/>
      </c>
      <c r="AW42" s="30"/>
      <c r="AX42" s="57">
        <f t="shared" si="13"/>
        <v>0</v>
      </c>
      <c r="AY42" s="59" t="str">
        <f t="shared" si="14"/>
        <v/>
      </c>
      <c r="AZ42" s="56" t="str">
        <f t="shared" si="15"/>
        <v/>
      </c>
      <c r="BA42" s="31"/>
      <c r="BB42" s="60" t="str">
        <f t="shared" si="16"/>
        <v/>
      </c>
      <c r="BC42" s="62">
        <f t="shared" si="17"/>
        <v>0</v>
      </c>
      <c r="BE42" s="30">
        <f t="shared" si="18"/>
        <v>0</v>
      </c>
      <c r="BF42" s="30">
        <f t="shared" si="19"/>
        <v>0</v>
      </c>
      <c r="BG42" s="296">
        <f t="shared" si="20"/>
        <v>0</v>
      </c>
      <c r="BH42" s="30">
        <f t="shared" si="21"/>
        <v>0</v>
      </c>
      <c r="BI42" s="30">
        <f t="shared" si="22"/>
        <v>0</v>
      </c>
    </row>
    <row r="43" spans="1:61" ht="24" x14ac:dyDescent="0.2">
      <c r="A43" s="39">
        <v>33</v>
      </c>
      <c r="B43" s="297" t="s">
        <v>268</v>
      </c>
      <c r="C43" s="118" t="s">
        <v>180</v>
      </c>
      <c r="D43" s="118" t="s">
        <v>221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11"/>
      <c r="AD43" s="30"/>
      <c r="AE43" s="30"/>
      <c r="AF43" s="30"/>
      <c r="AG43" s="30"/>
      <c r="AH43" s="30"/>
      <c r="AI43" s="30"/>
      <c r="AJ43" s="13"/>
      <c r="AK43" s="51">
        <f t="shared" si="4"/>
        <v>0</v>
      </c>
      <c r="AL43" s="52">
        <f t="shared" si="5"/>
        <v>0</v>
      </c>
      <c r="AM43" s="53">
        <f t="shared" si="6"/>
        <v>0</v>
      </c>
      <c r="AN43" s="54">
        <f t="shared" si="7"/>
        <v>0</v>
      </c>
      <c r="AO43" s="55">
        <f t="shared" si="8"/>
        <v>0</v>
      </c>
      <c r="AP43" s="45"/>
      <c r="AR43" s="56">
        <f t="shared" si="9"/>
        <v>0</v>
      </c>
      <c r="AS43" s="30"/>
      <c r="AT43" s="57">
        <f t="shared" si="10"/>
        <v>0</v>
      </c>
      <c r="AU43" s="58" t="str">
        <f t="shared" si="11"/>
        <v/>
      </c>
      <c r="AV43" s="56" t="str">
        <f t="shared" si="12"/>
        <v/>
      </c>
      <c r="AW43" s="30"/>
      <c r="AX43" s="57">
        <f t="shared" si="13"/>
        <v>0</v>
      </c>
      <c r="AY43" s="59" t="str">
        <f t="shared" si="14"/>
        <v/>
      </c>
      <c r="AZ43" s="56" t="str">
        <f t="shared" si="15"/>
        <v/>
      </c>
      <c r="BA43" s="31"/>
      <c r="BB43" s="60" t="str">
        <f t="shared" si="16"/>
        <v/>
      </c>
      <c r="BC43" s="62">
        <f t="shared" si="17"/>
        <v>0</v>
      </c>
      <c r="BE43" s="30">
        <f t="shared" si="18"/>
        <v>0</v>
      </c>
      <c r="BF43" s="30">
        <f t="shared" si="19"/>
        <v>0</v>
      </c>
      <c r="BG43" s="296">
        <f t="shared" si="20"/>
        <v>0</v>
      </c>
      <c r="BH43" s="30">
        <f t="shared" si="21"/>
        <v>0</v>
      </c>
      <c r="BI43" s="30">
        <f t="shared" si="22"/>
        <v>0</v>
      </c>
    </row>
    <row r="44" spans="1:61" ht="24" x14ac:dyDescent="0.2">
      <c r="A44" s="39">
        <v>34</v>
      </c>
      <c r="B44" s="297" t="s">
        <v>269</v>
      </c>
      <c r="C44" s="119" t="s">
        <v>181</v>
      </c>
      <c r="D44" s="119" t="s">
        <v>222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11"/>
      <c r="AD44" s="30"/>
      <c r="AE44" s="30"/>
      <c r="AF44" s="30"/>
      <c r="AG44" s="30"/>
      <c r="AH44" s="30"/>
      <c r="AI44" s="30"/>
      <c r="AJ44" s="13"/>
      <c r="AK44" s="51">
        <f t="shared" si="4"/>
        <v>0</v>
      </c>
      <c r="AL44" s="52">
        <f t="shared" si="5"/>
        <v>0</v>
      </c>
      <c r="AM44" s="53">
        <f t="shared" si="6"/>
        <v>0</v>
      </c>
      <c r="AN44" s="54">
        <f t="shared" si="7"/>
        <v>0</v>
      </c>
      <c r="AO44" s="55">
        <f t="shared" si="8"/>
        <v>0</v>
      </c>
      <c r="AP44" s="45"/>
      <c r="AR44" s="56">
        <f t="shared" si="9"/>
        <v>0</v>
      </c>
      <c r="AS44" s="30"/>
      <c r="AT44" s="57">
        <f t="shared" si="10"/>
        <v>0</v>
      </c>
      <c r="AU44" s="58" t="str">
        <f t="shared" si="11"/>
        <v/>
      </c>
      <c r="AV44" s="56" t="str">
        <f t="shared" si="12"/>
        <v/>
      </c>
      <c r="AW44" s="30"/>
      <c r="AX44" s="57">
        <f t="shared" si="13"/>
        <v>0</v>
      </c>
      <c r="AY44" s="59" t="str">
        <f t="shared" si="14"/>
        <v/>
      </c>
      <c r="AZ44" s="56" t="str">
        <f t="shared" si="15"/>
        <v/>
      </c>
      <c r="BA44" s="31"/>
      <c r="BB44" s="60" t="str">
        <f t="shared" si="16"/>
        <v/>
      </c>
      <c r="BC44" s="62">
        <f t="shared" si="17"/>
        <v>0</v>
      </c>
      <c r="BE44" s="30">
        <f t="shared" si="18"/>
        <v>0</v>
      </c>
      <c r="BF44" s="30">
        <f t="shared" si="19"/>
        <v>0</v>
      </c>
      <c r="BG44" s="296">
        <f t="shared" si="20"/>
        <v>0</v>
      </c>
      <c r="BH44" s="30">
        <f t="shared" si="21"/>
        <v>0</v>
      </c>
      <c r="BI44" s="30">
        <f t="shared" si="22"/>
        <v>0</v>
      </c>
    </row>
    <row r="45" spans="1:61" ht="24" x14ac:dyDescent="0.2">
      <c r="A45" s="39">
        <v>35</v>
      </c>
      <c r="B45" s="298" t="s">
        <v>270</v>
      </c>
      <c r="C45" s="118" t="s">
        <v>180</v>
      </c>
      <c r="D45" s="118" t="s">
        <v>223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13"/>
      <c r="U45" s="29"/>
      <c r="V45" s="30"/>
      <c r="W45" s="30"/>
      <c r="X45" s="30"/>
      <c r="Y45" s="30"/>
      <c r="Z45" s="30"/>
      <c r="AA45" s="30"/>
      <c r="AB45" s="31"/>
      <c r="AC45" s="11"/>
      <c r="AD45" s="30"/>
      <c r="AE45" s="30"/>
      <c r="AF45" s="30"/>
      <c r="AG45" s="30"/>
      <c r="AH45" s="30"/>
      <c r="AI45" s="30"/>
      <c r="AJ45" s="13"/>
      <c r="AK45" s="51">
        <f t="shared" si="4"/>
        <v>0</v>
      </c>
      <c r="AL45" s="52">
        <f t="shared" si="5"/>
        <v>0</v>
      </c>
      <c r="AM45" s="53">
        <f t="shared" si="6"/>
        <v>0</v>
      </c>
      <c r="AN45" s="54">
        <f t="shared" si="7"/>
        <v>0</v>
      </c>
      <c r="AO45" s="55">
        <f t="shared" si="8"/>
        <v>0</v>
      </c>
      <c r="AP45" s="45"/>
      <c r="AR45" s="56">
        <f t="shared" si="9"/>
        <v>0</v>
      </c>
      <c r="AS45" s="30"/>
      <c r="AT45" s="57">
        <f t="shared" si="10"/>
        <v>0</v>
      </c>
      <c r="AU45" s="58" t="str">
        <f t="shared" si="11"/>
        <v/>
      </c>
      <c r="AV45" s="56" t="str">
        <f t="shared" si="12"/>
        <v/>
      </c>
      <c r="AW45" s="30"/>
      <c r="AX45" s="57">
        <f t="shared" si="13"/>
        <v>0</v>
      </c>
      <c r="AY45" s="59" t="str">
        <f t="shared" si="14"/>
        <v/>
      </c>
      <c r="AZ45" s="56" t="str">
        <f t="shared" si="15"/>
        <v/>
      </c>
      <c r="BA45" s="31"/>
      <c r="BB45" s="60" t="str">
        <f t="shared" si="16"/>
        <v/>
      </c>
      <c r="BC45" s="62">
        <f t="shared" si="17"/>
        <v>0</v>
      </c>
      <c r="BE45" s="30">
        <f t="shared" si="18"/>
        <v>0</v>
      </c>
      <c r="BF45" s="30">
        <f t="shared" si="19"/>
        <v>0</v>
      </c>
      <c r="BG45" s="296">
        <f t="shared" si="20"/>
        <v>0</v>
      </c>
      <c r="BH45" s="30">
        <f t="shared" si="21"/>
        <v>0</v>
      </c>
      <c r="BI45" s="30">
        <f t="shared" si="22"/>
        <v>0</v>
      </c>
    </row>
    <row r="46" spans="1:61" ht="24" x14ac:dyDescent="0.2">
      <c r="A46" s="39">
        <v>36</v>
      </c>
      <c r="B46" s="297" t="s">
        <v>271</v>
      </c>
      <c r="C46" s="119" t="s">
        <v>182</v>
      </c>
      <c r="D46" s="119" t="s">
        <v>224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13"/>
      <c r="U46" s="29"/>
      <c r="V46" s="30"/>
      <c r="W46" s="30"/>
      <c r="X46" s="30"/>
      <c r="Y46" s="30"/>
      <c r="Z46" s="30"/>
      <c r="AA46" s="30"/>
      <c r="AB46" s="31"/>
      <c r="AC46" s="11"/>
      <c r="AD46" s="30"/>
      <c r="AE46" s="30"/>
      <c r="AF46" s="30"/>
      <c r="AG46" s="30"/>
      <c r="AH46" s="30"/>
      <c r="AI46" s="30"/>
      <c r="AJ46" s="13"/>
      <c r="AK46" s="51">
        <f t="shared" si="4"/>
        <v>0</v>
      </c>
      <c r="AL46" s="52">
        <f t="shared" si="5"/>
        <v>0</v>
      </c>
      <c r="AM46" s="53">
        <f t="shared" si="6"/>
        <v>0</v>
      </c>
      <c r="AN46" s="54">
        <f t="shared" si="7"/>
        <v>0</v>
      </c>
      <c r="AO46" s="55">
        <f t="shared" si="8"/>
        <v>0</v>
      </c>
      <c r="AP46" s="45"/>
      <c r="AR46" s="56">
        <f t="shared" si="9"/>
        <v>0</v>
      </c>
      <c r="AS46" s="30"/>
      <c r="AT46" s="57">
        <f t="shared" si="10"/>
        <v>0</v>
      </c>
      <c r="AU46" s="58" t="str">
        <f t="shared" si="11"/>
        <v/>
      </c>
      <c r="AV46" s="56" t="str">
        <f t="shared" si="12"/>
        <v/>
      </c>
      <c r="AW46" s="30"/>
      <c r="AX46" s="57">
        <f t="shared" si="13"/>
        <v>0</v>
      </c>
      <c r="AY46" s="59" t="str">
        <f t="shared" si="14"/>
        <v/>
      </c>
      <c r="AZ46" s="56" t="str">
        <f t="shared" si="15"/>
        <v/>
      </c>
      <c r="BA46" s="31"/>
      <c r="BB46" s="60" t="str">
        <f t="shared" si="16"/>
        <v/>
      </c>
      <c r="BC46" s="62">
        <f t="shared" si="17"/>
        <v>0</v>
      </c>
      <c r="BE46" s="30">
        <f t="shared" si="18"/>
        <v>0</v>
      </c>
      <c r="BF46" s="30">
        <f t="shared" si="19"/>
        <v>0</v>
      </c>
      <c r="BG46" s="296">
        <f t="shared" si="20"/>
        <v>0</v>
      </c>
      <c r="BH46" s="30">
        <f t="shared" si="21"/>
        <v>0</v>
      </c>
      <c r="BI46" s="30">
        <f t="shared" si="22"/>
        <v>0</v>
      </c>
    </row>
    <row r="47" spans="1:61" ht="24" x14ac:dyDescent="0.2">
      <c r="A47" s="39">
        <v>37</v>
      </c>
      <c r="B47" s="297" t="s">
        <v>272</v>
      </c>
      <c r="C47" s="118" t="s">
        <v>183</v>
      </c>
      <c r="D47" s="118" t="s">
        <v>225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13"/>
      <c r="U47" s="29"/>
      <c r="V47" s="30"/>
      <c r="W47" s="30"/>
      <c r="X47" s="30"/>
      <c r="Y47" s="30"/>
      <c r="Z47" s="30"/>
      <c r="AA47" s="30"/>
      <c r="AB47" s="31"/>
      <c r="AC47" s="11"/>
      <c r="AD47" s="30"/>
      <c r="AE47" s="30"/>
      <c r="AF47" s="30"/>
      <c r="AG47" s="30"/>
      <c r="AH47" s="30"/>
      <c r="AI47" s="30"/>
      <c r="AJ47" s="13"/>
      <c r="AK47" s="51">
        <f t="shared" si="4"/>
        <v>0</v>
      </c>
      <c r="AL47" s="52">
        <f t="shared" si="5"/>
        <v>0</v>
      </c>
      <c r="AM47" s="53">
        <f t="shared" si="6"/>
        <v>0</v>
      </c>
      <c r="AN47" s="54">
        <f t="shared" si="7"/>
        <v>0</v>
      </c>
      <c r="AO47" s="55">
        <f t="shared" si="8"/>
        <v>0</v>
      </c>
      <c r="AP47" s="45"/>
      <c r="AR47" s="56">
        <f t="shared" si="9"/>
        <v>0</v>
      </c>
      <c r="AS47" s="30"/>
      <c r="AT47" s="57">
        <f t="shared" si="10"/>
        <v>0</v>
      </c>
      <c r="AU47" s="58" t="str">
        <f t="shared" si="11"/>
        <v/>
      </c>
      <c r="AV47" s="56" t="str">
        <f t="shared" si="12"/>
        <v/>
      </c>
      <c r="AW47" s="30"/>
      <c r="AX47" s="57">
        <f t="shared" si="13"/>
        <v>0</v>
      </c>
      <c r="AY47" s="59" t="str">
        <f t="shared" si="14"/>
        <v/>
      </c>
      <c r="AZ47" s="56" t="str">
        <f t="shared" si="15"/>
        <v/>
      </c>
      <c r="BA47" s="31"/>
      <c r="BB47" s="60" t="str">
        <f t="shared" si="16"/>
        <v/>
      </c>
      <c r="BC47" s="62">
        <f t="shared" si="17"/>
        <v>0</v>
      </c>
      <c r="BE47" s="30">
        <f t="shared" si="18"/>
        <v>0</v>
      </c>
      <c r="BF47" s="30">
        <f t="shared" si="19"/>
        <v>0</v>
      </c>
      <c r="BG47" s="296">
        <f t="shared" si="20"/>
        <v>0</v>
      </c>
      <c r="BH47" s="30">
        <f t="shared" si="21"/>
        <v>0</v>
      </c>
      <c r="BI47" s="30">
        <f t="shared" si="22"/>
        <v>0</v>
      </c>
    </row>
    <row r="48" spans="1:61" ht="24" x14ac:dyDescent="0.2">
      <c r="A48" s="39">
        <v>38</v>
      </c>
      <c r="B48" s="298" t="s">
        <v>273</v>
      </c>
      <c r="C48" s="119" t="s">
        <v>184</v>
      </c>
      <c r="D48" s="119" t="s">
        <v>226</v>
      </c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4"/>
        <v>0</v>
      </c>
      <c r="AL48" s="52">
        <f t="shared" si="5"/>
        <v>0</v>
      </c>
      <c r="AM48" s="53">
        <f t="shared" si="6"/>
        <v>0</v>
      </c>
      <c r="AN48" s="54">
        <f t="shared" si="7"/>
        <v>0</v>
      </c>
      <c r="AO48" s="55">
        <f t="shared" si="8"/>
        <v>0</v>
      </c>
      <c r="AP48" s="45"/>
      <c r="AR48" s="56">
        <f t="shared" si="9"/>
        <v>0</v>
      </c>
      <c r="AS48" s="30"/>
      <c r="AT48" s="57">
        <f t="shared" si="10"/>
        <v>0</v>
      </c>
      <c r="AU48" s="58" t="str">
        <f t="shared" si="11"/>
        <v/>
      </c>
      <c r="AV48" s="56" t="str">
        <f t="shared" si="12"/>
        <v/>
      </c>
      <c r="AW48" s="30"/>
      <c r="AX48" s="57">
        <f t="shared" si="13"/>
        <v>0</v>
      </c>
      <c r="AY48" s="59" t="str">
        <f t="shared" si="14"/>
        <v/>
      </c>
      <c r="AZ48" s="56" t="str">
        <f t="shared" si="15"/>
        <v/>
      </c>
      <c r="BA48" s="31"/>
      <c r="BB48" s="60" t="str">
        <f t="shared" si="16"/>
        <v/>
      </c>
      <c r="BC48" s="62">
        <f t="shared" si="17"/>
        <v>0</v>
      </c>
      <c r="BE48" s="30">
        <f t="shared" si="18"/>
        <v>0</v>
      </c>
      <c r="BF48" s="30">
        <f t="shared" si="19"/>
        <v>0</v>
      </c>
      <c r="BG48" s="296">
        <f t="shared" si="20"/>
        <v>0</v>
      </c>
      <c r="BH48" s="30">
        <f t="shared" si="21"/>
        <v>0</v>
      </c>
      <c r="BI48" s="30">
        <f t="shared" si="22"/>
        <v>0</v>
      </c>
    </row>
    <row r="49" spans="1:61" ht="24" x14ac:dyDescent="0.2">
      <c r="A49" s="39">
        <v>39</v>
      </c>
      <c r="B49" s="297" t="s">
        <v>274</v>
      </c>
      <c r="C49" s="118" t="s">
        <v>185</v>
      </c>
      <c r="D49" s="118" t="s">
        <v>227</v>
      </c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4"/>
        <v>0</v>
      </c>
      <c r="AL49" s="52">
        <f t="shared" si="5"/>
        <v>0</v>
      </c>
      <c r="AM49" s="53">
        <f t="shared" si="6"/>
        <v>0</v>
      </c>
      <c r="AN49" s="54">
        <f t="shared" si="7"/>
        <v>0</v>
      </c>
      <c r="AO49" s="55">
        <f t="shared" si="8"/>
        <v>0</v>
      </c>
      <c r="AP49" s="45"/>
      <c r="AR49" s="56">
        <f t="shared" si="9"/>
        <v>0</v>
      </c>
      <c r="AS49" s="30"/>
      <c r="AT49" s="57">
        <f t="shared" si="10"/>
        <v>0</v>
      </c>
      <c r="AU49" s="58" t="str">
        <f t="shared" si="11"/>
        <v/>
      </c>
      <c r="AV49" s="56" t="str">
        <f t="shared" si="12"/>
        <v/>
      </c>
      <c r="AW49" s="30"/>
      <c r="AX49" s="57">
        <f t="shared" si="13"/>
        <v>0</v>
      </c>
      <c r="AY49" s="59" t="str">
        <f t="shared" si="14"/>
        <v/>
      </c>
      <c r="AZ49" s="56" t="str">
        <f t="shared" si="15"/>
        <v/>
      </c>
      <c r="BA49" s="31"/>
      <c r="BB49" s="60" t="str">
        <f t="shared" si="16"/>
        <v/>
      </c>
      <c r="BC49" s="62">
        <f t="shared" si="17"/>
        <v>0</v>
      </c>
      <c r="BE49" s="30">
        <f t="shared" si="18"/>
        <v>0</v>
      </c>
      <c r="BF49" s="30">
        <f t="shared" si="19"/>
        <v>0</v>
      </c>
      <c r="BG49" s="296">
        <f t="shared" si="20"/>
        <v>0</v>
      </c>
      <c r="BH49" s="30">
        <f t="shared" si="21"/>
        <v>0</v>
      </c>
      <c r="BI49" s="30">
        <f t="shared" si="22"/>
        <v>0</v>
      </c>
    </row>
    <row r="50" spans="1:61" ht="24" x14ac:dyDescent="0.2">
      <c r="A50" s="39">
        <v>40</v>
      </c>
      <c r="B50" s="297" t="s">
        <v>275</v>
      </c>
      <c r="C50" s="119" t="s">
        <v>186</v>
      </c>
      <c r="D50" s="119" t="s">
        <v>228</v>
      </c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4"/>
        <v>0</v>
      </c>
      <c r="AL50" s="52">
        <f t="shared" si="5"/>
        <v>0</v>
      </c>
      <c r="AM50" s="53">
        <f t="shared" si="6"/>
        <v>0</v>
      </c>
      <c r="AN50" s="54">
        <f t="shared" si="7"/>
        <v>0</v>
      </c>
      <c r="AO50" s="55">
        <f t="shared" si="8"/>
        <v>0</v>
      </c>
      <c r="AP50" s="45"/>
      <c r="AR50" s="56">
        <f t="shared" si="9"/>
        <v>0</v>
      </c>
      <c r="AS50" s="30"/>
      <c r="AT50" s="57">
        <f t="shared" si="10"/>
        <v>0</v>
      </c>
      <c r="AU50" s="58" t="str">
        <f t="shared" si="11"/>
        <v/>
      </c>
      <c r="AV50" s="56" t="str">
        <f t="shared" si="12"/>
        <v/>
      </c>
      <c r="AW50" s="30"/>
      <c r="AX50" s="57">
        <f t="shared" si="13"/>
        <v>0</v>
      </c>
      <c r="AY50" s="59" t="str">
        <f t="shared" si="14"/>
        <v/>
      </c>
      <c r="AZ50" s="56" t="str">
        <f t="shared" si="15"/>
        <v/>
      </c>
      <c r="BA50" s="31"/>
      <c r="BB50" s="60" t="str">
        <f t="shared" si="16"/>
        <v/>
      </c>
      <c r="BC50" s="62">
        <f t="shared" si="17"/>
        <v>0</v>
      </c>
      <c r="BE50" s="30">
        <f t="shared" si="18"/>
        <v>0</v>
      </c>
      <c r="BF50" s="30">
        <f t="shared" si="19"/>
        <v>0</v>
      </c>
      <c r="BG50" s="296">
        <f t="shared" si="20"/>
        <v>0</v>
      </c>
      <c r="BH50" s="30">
        <f t="shared" si="21"/>
        <v>0</v>
      </c>
      <c r="BI50" s="30">
        <f t="shared" si="22"/>
        <v>0</v>
      </c>
    </row>
    <row r="51" spans="1:61" ht="24" x14ac:dyDescent="0.2">
      <c r="A51" s="39">
        <v>41</v>
      </c>
      <c r="B51" s="298" t="s">
        <v>276</v>
      </c>
      <c r="C51" s="118" t="s">
        <v>187</v>
      </c>
      <c r="D51" s="118" t="s">
        <v>229</v>
      </c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4"/>
        <v>0</v>
      </c>
      <c r="AL51" s="52">
        <f t="shared" si="5"/>
        <v>0</v>
      </c>
      <c r="AM51" s="53">
        <f t="shared" si="6"/>
        <v>0</v>
      </c>
      <c r="AN51" s="54">
        <f t="shared" si="7"/>
        <v>0</v>
      </c>
      <c r="AO51" s="55">
        <f t="shared" si="8"/>
        <v>0</v>
      </c>
      <c r="AP51" s="45"/>
      <c r="AR51" s="56">
        <f t="shared" si="9"/>
        <v>0</v>
      </c>
      <c r="AS51" s="30"/>
      <c r="AT51" s="57">
        <f t="shared" si="10"/>
        <v>0</v>
      </c>
      <c r="AU51" s="58" t="str">
        <f t="shared" si="11"/>
        <v/>
      </c>
      <c r="AV51" s="56" t="str">
        <f t="shared" si="12"/>
        <v/>
      </c>
      <c r="AW51" s="30"/>
      <c r="AX51" s="57">
        <f t="shared" si="13"/>
        <v>0</v>
      </c>
      <c r="AY51" s="59" t="str">
        <f t="shared" si="14"/>
        <v/>
      </c>
      <c r="AZ51" s="56" t="str">
        <f t="shared" si="15"/>
        <v/>
      </c>
      <c r="BA51" s="31"/>
      <c r="BB51" s="60" t="str">
        <f t="shared" si="16"/>
        <v/>
      </c>
      <c r="BC51" s="62">
        <f t="shared" si="17"/>
        <v>0</v>
      </c>
      <c r="BE51" s="30">
        <f t="shared" si="18"/>
        <v>0</v>
      </c>
      <c r="BF51" s="30">
        <f t="shared" si="19"/>
        <v>0</v>
      </c>
      <c r="BG51" s="296">
        <f t="shared" si="20"/>
        <v>0</v>
      </c>
      <c r="BH51" s="30">
        <f t="shared" si="21"/>
        <v>0</v>
      </c>
      <c r="BI51" s="30">
        <f t="shared" si="22"/>
        <v>0</v>
      </c>
    </row>
    <row r="52" spans="1:61" ht="24" x14ac:dyDescent="0.2">
      <c r="A52" s="39">
        <v>42</v>
      </c>
      <c r="B52" s="297" t="s">
        <v>277</v>
      </c>
      <c r="C52" s="119" t="s">
        <v>146</v>
      </c>
      <c r="D52" s="119" t="s">
        <v>230</v>
      </c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4"/>
        <v>0</v>
      </c>
      <c r="AL52" s="52">
        <f t="shared" si="5"/>
        <v>0</v>
      </c>
      <c r="AM52" s="53">
        <f t="shared" si="6"/>
        <v>0</v>
      </c>
      <c r="AN52" s="54">
        <f t="shared" si="7"/>
        <v>0</v>
      </c>
      <c r="AO52" s="55">
        <f t="shared" si="8"/>
        <v>0</v>
      </c>
      <c r="AP52" s="45"/>
      <c r="AR52" s="56">
        <f t="shared" si="9"/>
        <v>0</v>
      </c>
      <c r="AS52" s="30"/>
      <c r="AT52" s="57">
        <f t="shared" si="10"/>
        <v>0</v>
      </c>
      <c r="AU52" s="58" t="str">
        <f t="shared" si="11"/>
        <v/>
      </c>
      <c r="AV52" s="56" t="str">
        <f t="shared" si="12"/>
        <v/>
      </c>
      <c r="AW52" s="30"/>
      <c r="AX52" s="57">
        <f t="shared" si="13"/>
        <v>0</v>
      </c>
      <c r="AY52" s="59" t="str">
        <f t="shared" si="14"/>
        <v/>
      </c>
      <c r="AZ52" s="56" t="str">
        <f t="shared" si="15"/>
        <v/>
      </c>
      <c r="BA52" s="31"/>
      <c r="BB52" s="60" t="str">
        <f t="shared" si="16"/>
        <v/>
      </c>
      <c r="BC52" s="62">
        <f t="shared" si="17"/>
        <v>0</v>
      </c>
      <c r="BE52" s="30">
        <f t="shared" si="18"/>
        <v>0</v>
      </c>
      <c r="BF52" s="30">
        <f t="shared" si="19"/>
        <v>0</v>
      </c>
      <c r="BG52" s="296">
        <f t="shared" si="20"/>
        <v>0</v>
      </c>
      <c r="BH52" s="30">
        <f t="shared" si="21"/>
        <v>0</v>
      </c>
      <c r="BI52" s="30">
        <f t="shared" si="22"/>
        <v>0</v>
      </c>
    </row>
    <row r="53" spans="1:61" ht="24" x14ac:dyDescent="0.2">
      <c r="A53" s="39">
        <v>43</v>
      </c>
      <c r="B53" s="297" t="s">
        <v>278</v>
      </c>
      <c r="C53" s="118" t="s">
        <v>188</v>
      </c>
      <c r="D53" s="118" t="s">
        <v>231</v>
      </c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4"/>
        <v>0</v>
      </c>
      <c r="AL53" s="52">
        <f t="shared" si="5"/>
        <v>0</v>
      </c>
      <c r="AM53" s="53">
        <f t="shared" si="6"/>
        <v>0</v>
      </c>
      <c r="AN53" s="54">
        <f t="shared" si="7"/>
        <v>0</v>
      </c>
      <c r="AO53" s="55">
        <f t="shared" si="8"/>
        <v>0</v>
      </c>
      <c r="AP53" s="45"/>
      <c r="AR53" s="56">
        <f t="shared" si="9"/>
        <v>0</v>
      </c>
      <c r="AS53" s="30"/>
      <c r="AT53" s="57">
        <f t="shared" si="10"/>
        <v>0</v>
      </c>
      <c r="AU53" s="58" t="str">
        <f t="shared" si="11"/>
        <v/>
      </c>
      <c r="AV53" s="56" t="str">
        <f t="shared" si="12"/>
        <v/>
      </c>
      <c r="AW53" s="30"/>
      <c r="AX53" s="57">
        <f t="shared" si="13"/>
        <v>0</v>
      </c>
      <c r="AY53" s="59" t="str">
        <f t="shared" si="14"/>
        <v/>
      </c>
      <c r="AZ53" s="56" t="str">
        <f t="shared" si="15"/>
        <v/>
      </c>
      <c r="BA53" s="31"/>
      <c r="BB53" s="60" t="str">
        <f t="shared" si="16"/>
        <v/>
      </c>
      <c r="BC53" s="62">
        <f t="shared" si="17"/>
        <v>0</v>
      </c>
      <c r="BE53" s="30">
        <f t="shared" si="18"/>
        <v>0</v>
      </c>
      <c r="BF53" s="30">
        <f t="shared" si="19"/>
        <v>0</v>
      </c>
      <c r="BG53" s="296">
        <f t="shared" si="20"/>
        <v>0</v>
      </c>
      <c r="BH53" s="30">
        <f t="shared" si="21"/>
        <v>0</v>
      </c>
      <c r="BI53" s="30">
        <f t="shared" si="22"/>
        <v>0</v>
      </c>
    </row>
    <row r="54" spans="1:61" ht="24" x14ac:dyDescent="0.2">
      <c r="A54" s="39">
        <v>44</v>
      </c>
      <c r="B54" s="298" t="s">
        <v>279</v>
      </c>
      <c r="C54" s="119" t="s">
        <v>189</v>
      </c>
      <c r="D54" s="119" t="s">
        <v>232</v>
      </c>
      <c r="E54" s="121"/>
      <c r="F54" s="122"/>
      <c r="G54" s="122"/>
      <c r="H54" s="122"/>
      <c r="I54" s="122"/>
      <c r="J54" s="122"/>
      <c r="K54" s="122"/>
      <c r="L54" s="123"/>
      <c r="M54" s="121"/>
      <c r="N54" s="122"/>
      <c r="O54" s="122"/>
      <c r="P54" s="122"/>
      <c r="Q54" s="122"/>
      <c r="R54" s="122"/>
      <c r="S54" s="122"/>
      <c r="T54" s="124"/>
      <c r="U54" s="121"/>
      <c r="V54" s="122"/>
      <c r="W54" s="122"/>
      <c r="X54" s="122"/>
      <c r="Y54" s="122"/>
      <c r="Z54" s="122"/>
      <c r="AA54" s="122"/>
      <c r="AB54" s="123"/>
      <c r="AC54" s="125"/>
      <c r="AD54" s="122"/>
      <c r="AE54" s="122"/>
      <c r="AF54" s="122"/>
      <c r="AG54" s="122"/>
      <c r="AH54" s="122"/>
      <c r="AI54" s="122"/>
      <c r="AJ54" s="124"/>
      <c r="AK54" s="126">
        <f t="shared" si="4"/>
        <v>0</v>
      </c>
      <c r="AL54" s="127">
        <f t="shared" si="5"/>
        <v>0</v>
      </c>
      <c r="AM54" s="128">
        <f t="shared" si="6"/>
        <v>0</v>
      </c>
      <c r="AN54" s="129">
        <f t="shared" si="7"/>
        <v>0</v>
      </c>
      <c r="AO54" s="130">
        <f t="shared" si="8"/>
        <v>0</v>
      </c>
      <c r="AP54" s="131"/>
      <c r="AR54" s="132">
        <f t="shared" si="9"/>
        <v>0</v>
      </c>
      <c r="AS54" s="122"/>
      <c r="AT54" s="133">
        <f t="shared" si="10"/>
        <v>0</v>
      </c>
      <c r="AU54" s="134" t="str">
        <f t="shared" si="11"/>
        <v/>
      </c>
      <c r="AV54" s="132" t="str">
        <f t="shared" si="12"/>
        <v/>
      </c>
      <c r="AW54" s="122"/>
      <c r="AX54" s="133">
        <f t="shared" si="13"/>
        <v>0</v>
      </c>
      <c r="AY54" s="135" t="str">
        <f t="shared" si="14"/>
        <v/>
      </c>
      <c r="AZ54" s="132" t="str">
        <f t="shared" si="15"/>
        <v/>
      </c>
      <c r="BA54" s="123"/>
      <c r="BB54" s="136" t="str">
        <f t="shared" si="16"/>
        <v/>
      </c>
      <c r="BC54" s="137">
        <f t="shared" si="17"/>
        <v>0</v>
      </c>
      <c r="BE54" s="30">
        <f t="shared" si="18"/>
        <v>0</v>
      </c>
      <c r="BF54" s="30">
        <f t="shared" si="19"/>
        <v>0</v>
      </c>
      <c r="BG54" s="296">
        <f t="shared" si="20"/>
        <v>0</v>
      </c>
      <c r="BH54" s="30">
        <f t="shared" si="21"/>
        <v>0</v>
      </c>
      <c r="BI54" s="30">
        <f t="shared" si="22"/>
        <v>0</v>
      </c>
    </row>
    <row r="55" spans="1:61" ht="16" thickBot="1" x14ac:dyDescent="0.25">
      <c r="A55" s="40">
        <v>45</v>
      </c>
      <c r="B55" s="297" t="s">
        <v>280</v>
      </c>
      <c r="C55" s="118" t="s">
        <v>190</v>
      </c>
      <c r="D55" s="120" t="s">
        <v>233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4"/>
        <v>0</v>
      </c>
      <c r="AL55" s="52">
        <f t="shared" si="5"/>
        <v>0</v>
      </c>
      <c r="AM55" s="53">
        <f t="shared" si="6"/>
        <v>0</v>
      </c>
      <c r="AN55" s="54">
        <f t="shared" si="7"/>
        <v>0</v>
      </c>
      <c r="AO55" s="139">
        <f t="shared" si="8"/>
        <v>0</v>
      </c>
      <c r="AP55" s="140"/>
      <c r="AQ55" s="141"/>
      <c r="AR55" s="57">
        <f t="shared" si="9"/>
        <v>0</v>
      </c>
      <c r="AS55" s="30"/>
      <c r="AT55" s="57">
        <f t="shared" si="10"/>
        <v>0</v>
      </c>
      <c r="AU55" s="57" t="str">
        <f t="shared" si="11"/>
        <v/>
      </c>
      <c r="AV55" s="57" t="str">
        <f t="shared" si="12"/>
        <v/>
      </c>
      <c r="AW55" s="30"/>
      <c r="AX55" s="57">
        <f t="shared" si="13"/>
        <v>0</v>
      </c>
      <c r="AY55" s="57" t="str">
        <f t="shared" si="14"/>
        <v/>
      </c>
      <c r="AZ55" s="57" t="str">
        <f t="shared" si="15"/>
        <v/>
      </c>
      <c r="BA55" s="30"/>
      <c r="BB55" s="142" t="str">
        <f t="shared" si="16"/>
        <v/>
      </c>
      <c r="BC55" s="143">
        <f t="shared" si="17"/>
        <v>0</v>
      </c>
      <c r="BE55" s="30">
        <f t="shared" si="18"/>
        <v>0</v>
      </c>
      <c r="BF55" s="30">
        <f t="shared" si="19"/>
        <v>0</v>
      </c>
      <c r="BG55" s="296">
        <f t="shared" si="20"/>
        <v>0</v>
      </c>
      <c r="BH55" s="30">
        <f t="shared" si="21"/>
        <v>0</v>
      </c>
      <c r="BI55" s="30">
        <f t="shared" si="22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52" priority="2" operator="lessThan">
      <formula>70</formula>
    </cfRule>
  </conditionalFormatting>
  <conditionalFormatting sqref="G12:L41">
    <cfRule type="cellIs" dxfId="51" priority="5" operator="lessThan">
      <formula>70</formula>
    </cfRule>
  </conditionalFormatting>
  <conditionalFormatting sqref="O12:AB41">
    <cfRule type="cellIs" dxfId="50" priority="4" operator="lessThan">
      <formula>70</formula>
    </cfRule>
  </conditionalFormatting>
  <conditionalFormatting sqref="AE12:AJ41">
    <cfRule type="cellIs" dxfId="49" priority="3" operator="lessThan">
      <formula>70</formula>
    </cfRule>
  </conditionalFormatting>
  <conditionalFormatting sqref="AK11:AP55 E12:F41 M12:N41 AC12:AD41 E42:AJ55">
    <cfRule type="cellIs" dxfId="48" priority="8" operator="lessThan">
      <formula>70</formula>
    </cfRule>
  </conditionalFormatting>
  <conditionalFormatting sqref="AR11:AR55">
    <cfRule type="cellIs" dxfId="47" priority="6" operator="lessThan">
      <formula>70</formula>
    </cfRule>
  </conditionalFormatting>
  <conditionalFormatting sqref="AR11:AY55">
    <cfRule type="cellIs" dxfId="46" priority="7" operator="lessThan">
      <formula>70</formula>
    </cfRule>
  </conditionalFormatting>
  <conditionalFormatting sqref="AZ11:AZ55">
    <cfRule type="cellIs" dxfId="45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I55"/>
  <sheetViews>
    <sheetView zoomScale="70" zoomScaleNormal="70" workbookViewId="0">
      <selection activeCell="BE1" sqref="BE1:BI1048576"/>
    </sheetView>
  </sheetViews>
  <sheetFormatPr baseColWidth="10" defaultColWidth="11.5" defaultRowHeight="15" x14ac:dyDescent="0.2"/>
  <cols>
    <col min="1" max="1" width="4" style="21" customWidth="1"/>
    <col min="2" max="2" width="12.33203125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85" t="s">
        <v>145</v>
      </c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7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0" t="s">
        <v>99</v>
      </c>
      <c r="AP7" s="153" t="s">
        <v>104</v>
      </c>
      <c r="AR7" s="156" t="s">
        <v>20</v>
      </c>
      <c r="AS7" s="157"/>
      <c r="AT7" s="157"/>
      <c r="AU7" s="158"/>
      <c r="AV7" s="162" t="s">
        <v>21</v>
      </c>
      <c r="AW7" s="163"/>
      <c r="AX7" s="163"/>
      <c r="AY7" s="164"/>
      <c r="AZ7" s="146" t="s">
        <v>103</v>
      </c>
      <c r="BA7" s="147"/>
      <c r="BB7" s="146" t="s">
        <v>105</v>
      </c>
      <c r="BC7" s="147"/>
    </row>
    <row r="8" spans="1:61" ht="16" thickBot="1" x14ac:dyDescent="0.25">
      <c r="AO8" s="151"/>
      <c r="AP8" s="154"/>
      <c r="AR8" s="159"/>
      <c r="AS8" s="160"/>
      <c r="AT8" s="160"/>
      <c r="AU8" s="161"/>
      <c r="AV8" s="165"/>
      <c r="AW8" s="166"/>
      <c r="AX8" s="166"/>
      <c r="AY8" s="167"/>
      <c r="AZ8" s="168"/>
      <c r="BA8" s="169"/>
      <c r="BB8" s="148"/>
      <c r="BC8" s="149"/>
    </row>
    <row r="9" spans="1:61" x14ac:dyDescent="0.2">
      <c r="A9" s="188" t="s">
        <v>5</v>
      </c>
      <c r="B9" s="190" t="s">
        <v>235</v>
      </c>
      <c r="C9" s="190" t="s">
        <v>4</v>
      </c>
      <c r="D9" s="192" t="s">
        <v>19</v>
      </c>
      <c r="E9" s="194" t="s">
        <v>91</v>
      </c>
      <c r="F9" s="195"/>
      <c r="G9" s="195"/>
      <c r="H9" s="195"/>
      <c r="I9" s="195"/>
      <c r="J9" s="195"/>
      <c r="K9" s="195"/>
      <c r="L9" s="196"/>
      <c r="M9" s="197" t="s">
        <v>92</v>
      </c>
      <c r="N9" s="198"/>
      <c r="O9" s="198"/>
      <c r="P9" s="198"/>
      <c r="Q9" s="198"/>
      <c r="R9" s="198"/>
      <c r="S9" s="198"/>
      <c r="T9" s="199"/>
      <c r="U9" s="202" t="s">
        <v>93</v>
      </c>
      <c r="V9" s="203"/>
      <c r="W9" s="203"/>
      <c r="X9" s="203"/>
      <c r="Y9" s="203"/>
      <c r="Z9" s="203"/>
      <c r="AA9" s="203"/>
      <c r="AB9" s="204"/>
      <c r="AC9" s="205" t="s">
        <v>94</v>
      </c>
      <c r="AD9" s="206"/>
      <c r="AE9" s="206"/>
      <c r="AF9" s="206"/>
      <c r="AG9" s="206"/>
      <c r="AH9" s="206"/>
      <c r="AI9" s="206"/>
      <c r="AJ9" s="207"/>
      <c r="AK9" s="208" t="s">
        <v>95</v>
      </c>
      <c r="AL9" s="210" t="s">
        <v>96</v>
      </c>
      <c r="AM9" s="212" t="s">
        <v>97</v>
      </c>
      <c r="AN9" s="200" t="s">
        <v>98</v>
      </c>
      <c r="AO9" s="151"/>
      <c r="AP9" s="154"/>
      <c r="AR9" s="179" t="s">
        <v>42</v>
      </c>
      <c r="AS9" s="181" t="s">
        <v>43</v>
      </c>
      <c r="AT9" s="175" t="s">
        <v>44</v>
      </c>
      <c r="AU9" s="177" t="s">
        <v>100</v>
      </c>
      <c r="AV9" s="179" t="s">
        <v>46</v>
      </c>
      <c r="AW9" s="181" t="s">
        <v>106</v>
      </c>
      <c r="AX9" s="175" t="s">
        <v>107</v>
      </c>
      <c r="AY9" s="183" t="s">
        <v>108</v>
      </c>
      <c r="AZ9" s="170" t="s">
        <v>101</v>
      </c>
      <c r="BA9" s="172" t="s">
        <v>102</v>
      </c>
      <c r="BB9" s="171" t="s">
        <v>57</v>
      </c>
      <c r="BC9" s="174" t="s">
        <v>58</v>
      </c>
    </row>
    <row r="10" spans="1:61" ht="16" thickBot="1" x14ac:dyDescent="0.25">
      <c r="A10" s="189"/>
      <c r="B10" s="191"/>
      <c r="C10" s="191"/>
      <c r="D10" s="193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09"/>
      <c r="AL10" s="211"/>
      <c r="AM10" s="213"/>
      <c r="AN10" s="201"/>
      <c r="AO10" s="152"/>
      <c r="AP10" s="155"/>
      <c r="AR10" s="180"/>
      <c r="AS10" s="182"/>
      <c r="AT10" s="176"/>
      <c r="AU10" s="178"/>
      <c r="AV10" s="180"/>
      <c r="AW10" s="182"/>
      <c r="AX10" s="176"/>
      <c r="AY10" s="184"/>
      <c r="AZ10" s="171"/>
      <c r="BA10" s="173"/>
      <c r="BB10" s="171"/>
      <c r="BC10" s="174"/>
      <c r="BE10" s="294" t="s">
        <v>0</v>
      </c>
      <c r="BF10" s="294" t="s">
        <v>1</v>
      </c>
      <c r="BG10" s="295" t="s">
        <v>2</v>
      </c>
      <c r="BH10" s="294" t="s">
        <v>3</v>
      </c>
      <c r="BI10" s="294" t="s">
        <v>50</v>
      </c>
    </row>
    <row r="11" spans="1:61" ht="24" x14ac:dyDescent="0.2">
      <c r="A11" s="35">
        <v>1</v>
      </c>
      <c r="B11" s="297" t="s">
        <v>236</v>
      </c>
      <c r="C11" s="118" t="s">
        <v>149</v>
      </c>
      <c r="D11" s="118" t="s">
        <v>191</v>
      </c>
      <c r="E11" s="36"/>
      <c r="F11" s="37"/>
      <c r="G11" s="37"/>
      <c r="H11" s="37"/>
      <c r="I11" s="37"/>
      <c r="J11" s="37"/>
      <c r="K11" s="37"/>
      <c r="L11" s="38"/>
      <c r="M11" s="36"/>
      <c r="N11" s="37"/>
      <c r="O11" s="37"/>
      <c r="P11" s="37"/>
      <c r="Q11" s="37"/>
      <c r="R11" s="37"/>
      <c r="S11" s="37"/>
      <c r="T11" s="38"/>
      <c r="U11" s="36"/>
      <c r="V11" s="37"/>
      <c r="W11" s="37"/>
      <c r="X11" s="37"/>
      <c r="Y11" s="37"/>
      <c r="Z11" s="37"/>
      <c r="AA11" s="37"/>
      <c r="AB11" s="38"/>
      <c r="AC11" s="29"/>
      <c r="AD11" s="30"/>
      <c r="AE11" s="30"/>
      <c r="AF11" s="30"/>
      <c r="AG11" s="30"/>
      <c r="AH11" s="30"/>
      <c r="AI11" s="30"/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>AVERAGE(AK11:AN11)</f>
        <v>0</v>
      </c>
      <c r="AP11" s="42"/>
      <c r="AR11" s="56">
        <f>IF(AO11&lt;70, AO11*0.5, "")</f>
        <v>0</v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 t="str">
        <f>IF(AW11&lt;&gt;"", IF(AY11&gt;=70, AY11, IF(AZ11+BA11&gt;=70, AZ11+BA11, "")),
   IF(AS11&lt;&gt;"", IF(AU11&gt;=70, AU11, ""),
   IF(AO11&gt;=70, AO11, "")))</f>
        <v/>
      </c>
      <c r="BC11" s="61">
        <f>IF(AW11&lt;&gt;"", IF(AY11&lt;70, IF(AZ11+BA11&lt;70, AZ11+BA11, ""), ""), IF(AS11&lt;&gt;"", IF(AU11&lt;70, AU11, ""), IF(AO11&lt;70, AO11, "")))</f>
        <v>0</v>
      </c>
      <c r="BE11" s="30">
        <f t="shared" ref="BE11:BE12" si="0">SUM(E11+M11+U11+AC11)/4</f>
        <v>0</v>
      </c>
      <c r="BF11" s="30">
        <f t="shared" ref="BF11:BF12" si="1">SUM(G11+O11+W11+AE11)/4</f>
        <v>0</v>
      </c>
      <c r="BG11" s="296">
        <f t="shared" ref="BG11:BG12" si="2">SUM(I11+Q11+Y11+AG11)/4</f>
        <v>0</v>
      </c>
      <c r="BH11" s="30">
        <f t="shared" ref="BH11:BH12" si="3">SUM(K11+S11+AA11+AI11)/4</f>
        <v>0</v>
      </c>
      <c r="BI11" s="30">
        <f>AVERAGE(BE11:BH11)</f>
        <v>0</v>
      </c>
    </row>
    <row r="12" spans="1:61" ht="24" x14ac:dyDescent="0.2">
      <c r="A12" s="39">
        <v>2</v>
      </c>
      <c r="B12" s="298" t="s">
        <v>237</v>
      </c>
      <c r="C12" s="119" t="s">
        <v>150</v>
      </c>
      <c r="D12" s="119" t="s">
        <v>192</v>
      </c>
      <c r="E12" s="29">
        <v>88</v>
      </c>
      <c r="F12" s="30"/>
      <c r="G12" s="30">
        <v>89</v>
      </c>
      <c r="H12" s="30"/>
      <c r="I12" s="30">
        <v>88</v>
      </c>
      <c r="J12" s="30"/>
      <c r="K12" s="30">
        <v>90</v>
      </c>
      <c r="L12" s="31"/>
      <c r="M12" s="29">
        <v>85</v>
      </c>
      <c r="N12" s="30"/>
      <c r="O12" s="30">
        <v>88</v>
      </c>
      <c r="P12" s="30"/>
      <c r="Q12" s="30">
        <v>90</v>
      </c>
      <c r="R12" s="30"/>
      <c r="S12" s="30">
        <v>84</v>
      </c>
      <c r="T12" s="31"/>
      <c r="U12" s="29">
        <v>86</v>
      </c>
      <c r="V12" s="30"/>
      <c r="W12" s="30">
        <v>89</v>
      </c>
      <c r="X12" s="30"/>
      <c r="Y12" s="30">
        <v>90</v>
      </c>
      <c r="Z12" s="30"/>
      <c r="AA12" s="30">
        <v>84</v>
      </c>
      <c r="AB12" s="31"/>
      <c r="AC12" s="11">
        <v>90</v>
      </c>
      <c r="AD12" s="30"/>
      <c r="AE12" s="30">
        <v>88</v>
      </c>
      <c r="AF12" s="30"/>
      <c r="AG12" s="30">
        <v>90</v>
      </c>
      <c r="AH12" s="30"/>
      <c r="AI12" s="30">
        <v>88</v>
      </c>
      <c r="AJ12" s="13"/>
      <c r="AK12" s="51">
        <f t="shared" ref="AK12:AK55" si="4">SUMIF(E12:E12, "&gt;=70") / 4 +SUMIF(G12:G12, "&gt;=70") / 4 +SUMIF(I12:I12, "&gt;=70") / 4 +SUMIF(K12:K12, "&gt;=70") / 4 + SUMIF(F12:F12, "&gt;1") / 4 + SUMIF(H12:H12, "&gt;1") / 4 + SUMIF(J12:J12, "&gt;1") / 4 + SUMIF(L12:L12, "&gt;1") / 4</f>
        <v>88.75</v>
      </c>
      <c r="AL12" s="52">
        <f t="shared" ref="AL12:AL55" si="5">SUMIF(M12:M12, "&gt;=70") / 4 +SUMIF(O12:O12, "&gt;=70") / 4 +SUMIF(Q12:Q12, "&gt;=70") / 4 +SUMIF(S12:S12, "&gt;=70") / 4 + SUMIF(N12:N12, "&gt;1") / 4 + SUMIF(P12:P12, "&gt;1") / 4 + SUMIF(R12:R12, "&gt;1") / 4 + SUMIF(T12:T12, "&gt;1") / 4</f>
        <v>86.75</v>
      </c>
      <c r="AM12" s="53">
        <f t="shared" ref="AM12:AM55" si="6">SUMIF(U12:U12, "&gt;=70") / 4 +SUMIF(W12:W12, "&gt;=70") / 4 +SUMIF(Y12:Y12, "&gt;=70") / 4 +SUMIF(AA12:AA12, "&gt;=70") / 4 + SUMIF(V12:V12, "&gt;1") / 4 + SUMIF(X12:X12, "&gt;1") / 4 + SUMIF(Z12:Z12, "&gt;1") / 4 + SUMIF(AB12:AB12, "&gt;1") / 4</f>
        <v>87.25</v>
      </c>
      <c r="AN12" s="54">
        <f t="shared" ref="AN12:AN55" si="7">SUMIF(AC12:AC12, "&gt;=65") / 4 +SUMIF(AE12:AE12, "&gt;=65") / 4 +SUMIF(AG12:AG12, "&gt;=65") / 4 +SUMIF(AI12:AI12, "&gt;=65") / 4 + SUMIF(AD12:AD12, "&gt;1") / 4 + SUMIF(AF12:AF12, "&gt;1") / 4 + SUMIF(AH12:AH12, "&gt;1") / 4 + SUMIF(AJ12:AJ12, "&gt;1") / 4</f>
        <v>89</v>
      </c>
      <c r="AO12" s="55">
        <f t="shared" ref="AO12:AO55" si="8">AVERAGE(AK12:AN12)</f>
        <v>87.9375</v>
      </c>
      <c r="AP12" s="45"/>
      <c r="AR12" s="56" t="str">
        <f t="shared" ref="AR12:AR55" si="9">IF(AO12&lt;70, AO12*0.5, "")</f>
        <v/>
      </c>
      <c r="AS12" s="43"/>
      <c r="AT12" s="57">
        <f t="shared" ref="AT12:AT55" si="10">AS12*50%</f>
        <v>0</v>
      </c>
      <c r="AU12" s="58" t="str">
        <f t="shared" ref="AU12:AU55" si="11">IF(AS12&lt;&gt;"", IF(AR12="","",AR12+AT12), "")</f>
        <v/>
      </c>
      <c r="AV12" s="56" t="str">
        <f t="shared" ref="AV12:AV55" si="12">IF(AU12 &lt; 70, AR12*30%, "")</f>
        <v/>
      </c>
      <c r="AW12" s="44"/>
      <c r="AX12" s="57">
        <f t="shared" ref="AX12:AX55" si="13">AW12*70%</f>
        <v>0</v>
      </c>
      <c r="AY12" s="59" t="str">
        <f t="shared" ref="AY12:AY55" si="14">IF(AW12&lt;&gt;"", IF(AV12="", "", AV12+AX12), "")</f>
        <v/>
      </c>
      <c r="AZ12" s="56" t="str">
        <f t="shared" ref="AZ12:AZ55" si="15">IF(AND(AU12&lt;70, AY12&lt;70), AO12, "")</f>
        <v/>
      </c>
      <c r="BA12" s="31"/>
      <c r="BB12" s="60">
        <f t="shared" ref="BB12:BB55" si="16">IF(AW12&lt;&gt;"", IF(AY12&gt;=70, AY12, IF(AZ12+BA12&gt;=70, AZ12+BA12, "")),
   IF(AS12&lt;&gt;"", IF(AU12&gt;=70, AU12, ""),
   IF(AO12&gt;=70, AO12, "")))</f>
        <v>87.9375</v>
      </c>
      <c r="BC12" s="62" t="str">
        <f t="shared" ref="BC12:BC55" si="17">IF(AW12&lt;&gt;"", IF(AY12&lt;70, IF(AZ12+BA12&lt;70, AZ12+BA12, ""), ""), IF(AS12&lt;&gt;"", IF(AU12&lt;70, AU12, ""), IF(AO12&lt;70, AO12, "")))</f>
        <v/>
      </c>
      <c r="BE12" s="30">
        <f t="shared" si="0"/>
        <v>87.25</v>
      </c>
      <c r="BF12" s="30">
        <f t="shared" si="1"/>
        <v>88.5</v>
      </c>
      <c r="BG12" s="296">
        <f t="shared" si="2"/>
        <v>89.5</v>
      </c>
      <c r="BH12" s="30">
        <f t="shared" si="3"/>
        <v>86.5</v>
      </c>
      <c r="BI12" s="30">
        <f>AVERAGE(BE12:BH12)</f>
        <v>87.9375</v>
      </c>
    </row>
    <row r="13" spans="1:61" ht="24" x14ac:dyDescent="0.2">
      <c r="A13" s="39">
        <v>3</v>
      </c>
      <c r="B13" s="297" t="s">
        <v>238</v>
      </c>
      <c r="C13" s="118" t="s">
        <v>151</v>
      </c>
      <c r="D13" s="118" t="s">
        <v>193</v>
      </c>
      <c r="E13" s="29">
        <v>70</v>
      </c>
      <c r="F13" s="30"/>
      <c r="G13" s="30">
        <v>60</v>
      </c>
      <c r="H13" s="30">
        <v>70</v>
      </c>
      <c r="I13" s="30">
        <v>70</v>
      </c>
      <c r="J13" s="30"/>
      <c r="K13" s="30">
        <v>70</v>
      </c>
      <c r="L13" s="31"/>
      <c r="M13" s="29">
        <v>70</v>
      </c>
      <c r="N13" s="30"/>
      <c r="O13" s="30">
        <v>60</v>
      </c>
      <c r="P13" s="30">
        <v>64</v>
      </c>
      <c r="Q13" s="30">
        <v>60</v>
      </c>
      <c r="R13" s="30">
        <v>70</v>
      </c>
      <c r="S13" s="30">
        <v>60</v>
      </c>
      <c r="T13" s="31">
        <v>65</v>
      </c>
      <c r="U13" s="29">
        <v>50</v>
      </c>
      <c r="V13" s="30">
        <v>60</v>
      </c>
      <c r="W13" s="30">
        <v>60</v>
      </c>
      <c r="X13" s="30">
        <v>70</v>
      </c>
      <c r="Y13" s="30">
        <v>60</v>
      </c>
      <c r="Z13" s="30">
        <v>70</v>
      </c>
      <c r="AA13" s="30">
        <v>60</v>
      </c>
      <c r="AB13" s="31">
        <v>68</v>
      </c>
      <c r="AC13" s="11">
        <v>70</v>
      </c>
      <c r="AD13" s="30"/>
      <c r="AE13" s="30">
        <v>60</v>
      </c>
      <c r="AF13" s="30">
        <v>65</v>
      </c>
      <c r="AG13" s="30">
        <v>60</v>
      </c>
      <c r="AH13" s="30">
        <v>63</v>
      </c>
      <c r="AI13" s="30">
        <v>60</v>
      </c>
      <c r="AJ13" s="13">
        <v>68</v>
      </c>
      <c r="AK13" s="51">
        <f t="shared" si="4"/>
        <v>70</v>
      </c>
      <c r="AL13" s="52">
        <f t="shared" si="5"/>
        <v>67.25</v>
      </c>
      <c r="AM13" s="53">
        <f t="shared" si="6"/>
        <v>67</v>
      </c>
      <c r="AN13" s="54">
        <f t="shared" si="7"/>
        <v>66.5</v>
      </c>
      <c r="AO13" s="55">
        <f t="shared" si="8"/>
        <v>67.6875</v>
      </c>
      <c r="AP13" s="45"/>
      <c r="AR13" s="56">
        <f t="shared" si="9"/>
        <v>33.84375</v>
      </c>
      <c r="AS13" s="43"/>
      <c r="AT13" s="57">
        <f t="shared" si="10"/>
        <v>0</v>
      </c>
      <c r="AU13" s="58" t="str">
        <f t="shared" si="11"/>
        <v/>
      </c>
      <c r="AV13" s="56" t="str">
        <f t="shared" si="12"/>
        <v/>
      </c>
      <c r="AW13" s="44"/>
      <c r="AX13" s="57">
        <f t="shared" si="13"/>
        <v>0</v>
      </c>
      <c r="AY13" s="59" t="str">
        <f t="shared" si="14"/>
        <v/>
      </c>
      <c r="AZ13" s="56" t="str">
        <f t="shared" si="15"/>
        <v/>
      </c>
      <c r="BA13" s="31"/>
      <c r="BB13" s="60" t="str">
        <f t="shared" si="16"/>
        <v/>
      </c>
      <c r="BC13" s="62">
        <f t="shared" si="17"/>
        <v>67.6875</v>
      </c>
      <c r="BE13" s="30">
        <f>SUM(E13+M13+U13+AC13)/4</f>
        <v>65</v>
      </c>
      <c r="BF13" s="30">
        <f>SUM(G13+O13+W13+AE13)/4</f>
        <v>60</v>
      </c>
      <c r="BG13" s="296">
        <f>SUM(I13+Q13+Y13+AG13)/4</f>
        <v>62.5</v>
      </c>
      <c r="BH13" s="30">
        <f>SUM(K13+S13+AA13+AI13)/4</f>
        <v>62.5</v>
      </c>
      <c r="BI13" s="30">
        <f>AVERAGE(BE13:BH13)</f>
        <v>62.5</v>
      </c>
    </row>
    <row r="14" spans="1:61" ht="24" x14ac:dyDescent="0.2">
      <c r="A14" s="39">
        <v>4</v>
      </c>
      <c r="B14" s="297" t="s">
        <v>239</v>
      </c>
      <c r="C14" s="119" t="s">
        <v>152</v>
      </c>
      <c r="D14" s="119" t="s">
        <v>194</v>
      </c>
      <c r="E14" s="29">
        <v>78</v>
      </c>
      <c r="F14" s="30"/>
      <c r="G14" s="30">
        <v>77</v>
      </c>
      <c r="H14" s="30"/>
      <c r="I14" s="30">
        <v>80</v>
      </c>
      <c r="J14" s="30"/>
      <c r="K14" s="30">
        <v>80</v>
      </c>
      <c r="L14" s="31"/>
      <c r="M14" s="29">
        <v>75</v>
      </c>
      <c r="N14" s="30"/>
      <c r="O14" s="30">
        <v>78</v>
      </c>
      <c r="P14" s="30"/>
      <c r="Q14" s="30">
        <v>60</v>
      </c>
      <c r="R14" s="30">
        <v>79</v>
      </c>
      <c r="S14" s="30">
        <v>79</v>
      </c>
      <c r="T14" s="31"/>
      <c r="U14" s="29">
        <v>76</v>
      </c>
      <c r="V14" s="30"/>
      <c r="W14" s="30">
        <v>78</v>
      </c>
      <c r="X14" s="30"/>
      <c r="Y14" s="30">
        <v>74</v>
      </c>
      <c r="Z14" s="30"/>
      <c r="AA14" s="30">
        <v>78</v>
      </c>
      <c r="AB14" s="31"/>
      <c r="AC14" s="11">
        <v>78</v>
      </c>
      <c r="AD14" s="30"/>
      <c r="AE14" s="30">
        <v>80</v>
      </c>
      <c r="AF14" s="30"/>
      <c r="AG14" s="30">
        <v>78</v>
      </c>
      <c r="AH14" s="30"/>
      <c r="AI14" s="30">
        <v>80</v>
      </c>
      <c r="AJ14" s="13"/>
      <c r="AK14" s="51">
        <f t="shared" si="4"/>
        <v>78.75</v>
      </c>
      <c r="AL14" s="52">
        <f t="shared" si="5"/>
        <v>77.75</v>
      </c>
      <c r="AM14" s="53">
        <f t="shared" si="6"/>
        <v>76.5</v>
      </c>
      <c r="AN14" s="54">
        <f t="shared" si="7"/>
        <v>79</v>
      </c>
      <c r="AO14" s="55">
        <f t="shared" si="8"/>
        <v>78</v>
      </c>
      <c r="AP14" s="45"/>
      <c r="AR14" s="56" t="str">
        <f t="shared" si="9"/>
        <v/>
      </c>
      <c r="AS14" s="43"/>
      <c r="AT14" s="57">
        <f t="shared" si="10"/>
        <v>0</v>
      </c>
      <c r="AU14" s="58" t="str">
        <f t="shared" si="11"/>
        <v/>
      </c>
      <c r="AV14" s="56" t="str">
        <f t="shared" si="12"/>
        <v/>
      </c>
      <c r="AW14" s="43"/>
      <c r="AX14" s="57">
        <f t="shared" si="13"/>
        <v>0</v>
      </c>
      <c r="AY14" s="59" t="str">
        <f t="shared" si="14"/>
        <v/>
      </c>
      <c r="AZ14" s="56" t="str">
        <f t="shared" si="15"/>
        <v/>
      </c>
      <c r="BA14" s="31"/>
      <c r="BB14" s="60">
        <f t="shared" si="16"/>
        <v>78</v>
      </c>
      <c r="BC14" s="62" t="str">
        <f t="shared" si="17"/>
        <v/>
      </c>
      <c r="BE14" s="30">
        <f t="shared" ref="BE14:BE55" si="18">SUM(E14+M14+U14+AC14)/4</f>
        <v>76.75</v>
      </c>
      <c r="BF14" s="30">
        <f t="shared" ref="BF14:BF55" si="19">SUM(G14+O14+W14+AE14)/4</f>
        <v>78.25</v>
      </c>
      <c r="BG14" s="296">
        <f t="shared" ref="BG14:BG55" si="20">SUM(I14+Q14+Y14+AG14)/4</f>
        <v>73</v>
      </c>
      <c r="BH14" s="30">
        <f t="shared" ref="BH14:BH55" si="21">SUM(K14+S14+AA14+AI14)/4</f>
        <v>79.25</v>
      </c>
      <c r="BI14" s="30">
        <f t="shared" ref="BI14:BI55" si="22">AVERAGE(BE14:BH14)</f>
        <v>76.8125</v>
      </c>
    </row>
    <row r="15" spans="1:61" ht="24" x14ac:dyDescent="0.2">
      <c r="A15" s="39">
        <v>5</v>
      </c>
      <c r="B15" s="298" t="s">
        <v>240</v>
      </c>
      <c r="C15" s="118" t="s">
        <v>153</v>
      </c>
      <c r="D15" s="118" t="s">
        <v>195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11"/>
      <c r="AD15" s="30"/>
      <c r="AE15" s="30"/>
      <c r="AF15" s="30"/>
      <c r="AG15" s="30"/>
      <c r="AH15" s="30"/>
      <c r="AI15" s="30"/>
      <c r="AJ15" s="13"/>
      <c r="AK15" s="51">
        <f t="shared" si="4"/>
        <v>0</v>
      </c>
      <c r="AL15" s="52">
        <f t="shared" si="5"/>
        <v>0</v>
      </c>
      <c r="AM15" s="53">
        <f t="shared" si="6"/>
        <v>0</v>
      </c>
      <c r="AN15" s="54">
        <f t="shared" si="7"/>
        <v>0</v>
      </c>
      <c r="AO15" s="55">
        <f t="shared" si="8"/>
        <v>0</v>
      </c>
      <c r="AP15" s="45"/>
      <c r="AR15" s="56">
        <f t="shared" si="9"/>
        <v>0</v>
      </c>
      <c r="AS15" s="43"/>
      <c r="AT15" s="57">
        <f t="shared" si="10"/>
        <v>0</v>
      </c>
      <c r="AU15" s="58" t="str">
        <f t="shared" si="11"/>
        <v/>
      </c>
      <c r="AV15" s="56" t="str">
        <f t="shared" si="12"/>
        <v/>
      </c>
      <c r="AW15" s="43"/>
      <c r="AX15" s="57">
        <f t="shared" si="13"/>
        <v>0</v>
      </c>
      <c r="AY15" s="59" t="str">
        <f t="shared" si="14"/>
        <v/>
      </c>
      <c r="AZ15" s="56" t="str">
        <f t="shared" si="15"/>
        <v/>
      </c>
      <c r="BA15" s="31"/>
      <c r="BB15" s="60" t="str">
        <f t="shared" si="16"/>
        <v/>
      </c>
      <c r="BC15" s="62">
        <f t="shared" si="17"/>
        <v>0</v>
      </c>
      <c r="BE15" s="30">
        <f t="shared" si="18"/>
        <v>0</v>
      </c>
      <c r="BF15" s="30">
        <f t="shared" si="19"/>
        <v>0</v>
      </c>
      <c r="BG15" s="296">
        <f t="shared" si="20"/>
        <v>0</v>
      </c>
      <c r="BH15" s="30">
        <f t="shared" si="21"/>
        <v>0</v>
      </c>
      <c r="BI15" s="30">
        <f t="shared" si="22"/>
        <v>0</v>
      </c>
    </row>
    <row r="16" spans="1:61" ht="24" x14ac:dyDescent="0.2">
      <c r="A16" s="39">
        <v>6</v>
      </c>
      <c r="B16" s="297" t="s">
        <v>241</v>
      </c>
      <c r="C16" s="119" t="s">
        <v>154</v>
      </c>
      <c r="D16" s="119" t="s">
        <v>196</v>
      </c>
      <c r="E16" s="29">
        <v>60</v>
      </c>
      <c r="F16" s="30">
        <v>70</v>
      </c>
      <c r="G16" s="30">
        <v>65</v>
      </c>
      <c r="H16" s="30">
        <v>71</v>
      </c>
      <c r="I16" s="30">
        <v>78</v>
      </c>
      <c r="J16" s="30"/>
      <c r="K16" s="30">
        <v>72</v>
      </c>
      <c r="L16" s="31"/>
      <c r="M16" s="29">
        <v>60</v>
      </c>
      <c r="N16" s="30">
        <v>78</v>
      </c>
      <c r="O16" s="30">
        <v>64</v>
      </c>
      <c r="P16" s="30">
        <v>70</v>
      </c>
      <c r="Q16" s="30">
        <v>70</v>
      </c>
      <c r="R16" s="30"/>
      <c r="S16" s="30">
        <v>60</v>
      </c>
      <c r="T16" s="31">
        <v>65</v>
      </c>
      <c r="U16" s="29">
        <v>60</v>
      </c>
      <c r="V16" s="30">
        <v>70</v>
      </c>
      <c r="W16" s="30">
        <v>63</v>
      </c>
      <c r="X16" s="30">
        <v>73</v>
      </c>
      <c r="Y16" s="30">
        <v>73</v>
      </c>
      <c r="Z16" s="30"/>
      <c r="AA16" s="30">
        <v>70</v>
      </c>
      <c r="AB16" s="31"/>
      <c r="AC16" s="11">
        <v>60</v>
      </c>
      <c r="AD16" s="30">
        <v>70</v>
      </c>
      <c r="AE16" s="30">
        <v>60</v>
      </c>
      <c r="AF16" s="30">
        <v>70</v>
      </c>
      <c r="AG16" s="30">
        <v>78</v>
      </c>
      <c r="AH16" s="30"/>
      <c r="AI16" s="30">
        <v>70</v>
      </c>
      <c r="AJ16" s="13"/>
      <c r="AK16" s="51">
        <f t="shared" si="4"/>
        <v>72.75</v>
      </c>
      <c r="AL16" s="52">
        <f t="shared" si="5"/>
        <v>70.75</v>
      </c>
      <c r="AM16" s="53">
        <f t="shared" si="6"/>
        <v>71.5</v>
      </c>
      <c r="AN16" s="54">
        <f t="shared" si="7"/>
        <v>72</v>
      </c>
      <c r="AO16" s="55">
        <f t="shared" si="8"/>
        <v>71.75</v>
      </c>
      <c r="AP16" s="45"/>
      <c r="AR16" s="56" t="str">
        <f t="shared" si="9"/>
        <v/>
      </c>
      <c r="AS16" s="43"/>
      <c r="AT16" s="57">
        <f t="shared" si="10"/>
        <v>0</v>
      </c>
      <c r="AU16" s="58" t="str">
        <f t="shared" si="11"/>
        <v/>
      </c>
      <c r="AV16" s="56" t="str">
        <f t="shared" si="12"/>
        <v/>
      </c>
      <c r="AW16" s="43"/>
      <c r="AX16" s="57">
        <f t="shared" si="13"/>
        <v>0</v>
      </c>
      <c r="AY16" s="59" t="str">
        <f t="shared" si="14"/>
        <v/>
      </c>
      <c r="AZ16" s="56" t="str">
        <f t="shared" si="15"/>
        <v/>
      </c>
      <c r="BA16" s="31"/>
      <c r="BB16" s="60">
        <f t="shared" si="16"/>
        <v>71.75</v>
      </c>
      <c r="BC16" s="62" t="str">
        <f t="shared" si="17"/>
        <v/>
      </c>
      <c r="BE16" s="30">
        <f t="shared" si="18"/>
        <v>60</v>
      </c>
      <c r="BF16" s="30">
        <f t="shared" si="19"/>
        <v>63</v>
      </c>
      <c r="BG16" s="296">
        <f t="shared" si="20"/>
        <v>74.75</v>
      </c>
      <c r="BH16" s="30">
        <f t="shared" si="21"/>
        <v>68</v>
      </c>
      <c r="BI16" s="30">
        <f t="shared" si="22"/>
        <v>66.4375</v>
      </c>
    </row>
    <row r="17" spans="1:61" ht="24" x14ac:dyDescent="0.2">
      <c r="A17" s="39">
        <v>7</v>
      </c>
      <c r="B17" s="297" t="s">
        <v>242</v>
      </c>
      <c r="C17" s="118" t="s">
        <v>155</v>
      </c>
      <c r="D17" s="118" t="s">
        <v>197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11"/>
      <c r="AD17" s="30"/>
      <c r="AE17" s="30"/>
      <c r="AF17" s="30"/>
      <c r="AG17" s="30"/>
      <c r="AH17" s="30"/>
      <c r="AI17" s="30"/>
      <c r="AJ17" s="13"/>
      <c r="AK17" s="51">
        <f t="shared" si="4"/>
        <v>0</v>
      </c>
      <c r="AL17" s="52">
        <f t="shared" si="5"/>
        <v>0</v>
      </c>
      <c r="AM17" s="53">
        <f t="shared" si="6"/>
        <v>0</v>
      </c>
      <c r="AN17" s="54">
        <f t="shared" si="7"/>
        <v>0</v>
      </c>
      <c r="AO17" s="55">
        <f t="shared" si="8"/>
        <v>0</v>
      </c>
      <c r="AP17" s="45"/>
      <c r="AR17" s="56">
        <f t="shared" si="9"/>
        <v>0</v>
      </c>
      <c r="AS17" s="43"/>
      <c r="AT17" s="57">
        <f t="shared" si="10"/>
        <v>0</v>
      </c>
      <c r="AU17" s="58" t="str">
        <f t="shared" si="11"/>
        <v/>
      </c>
      <c r="AV17" s="56" t="str">
        <f t="shared" si="12"/>
        <v/>
      </c>
      <c r="AW17" s="43"/>
      <c r="AX17" s="57">
        <f t="shared" si="13"/>
        <v>0</v>
      </c>
      <c r="AY17" s="59" t="str">
        <f t="shared" si="14"/>
        <v/>
      </c>
      <c r="AZ17" s="56" t="str">
        <f t="shared" si="15"/>
        <v/>
      </c>
      <c r="BA17" s="31"/>
      <c r="BB17" s="60" t="str">
        <f t="shared" si="16"/>
        <v/>
      </c>
      <c r="BC17" s="62">
        <f t="shared" si="17"/>
        <v>0</v>
      </c>
      <c r="BE17" s="30">
        <f t="shared" si="18"/>
        <v>0</v>
      </c>
      <c r="BF17" s="30">
        <f t="shared" si="19"/>
        <v>0</v>
      </c>
      <c r="BG17" s="296">
        <f t="shared" si="20"/>
        <v>0</v>
      </c>
      <c r="BH17" s="30">
        <f t="shared" si="21"/>
        <v>0</v>
      </c>
      <c r="BI17" s="30">
        <f t="shared" si="22"/>
        <v>0</v>
      </c>
    </row>
    <row r="18" spans="1:61" ht="24" x14ac:dyDescent="0.2">
      <c r="A18" s="39">
        <v>8</v>
      </c>
      <c r="B18" s="298" t="s">
        <v>243</v>
      </c>
      <c r="C18" s="119" t="s">
        <v>156</v>
      </c>
      <c r="D18" s="119" t="s">
        <v>198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11"/>
      <c r="AD18" s="30"/>
      <c r="AE18" s="30"/>
      <c r="AF18" s="30"/>
      <c r="AG18" s="30"/>
      <c r="AH18" s="30"/>
      <c r="AI18" s="30"/>
      <c r="AJ18" s="13"/>
      <c r="AK18" s="51">
        <f t="shared" si="4"/>
        <v>0</v>
      </c>
      <c r="AL18" s="52">
        <f t="shared" si="5"/>
        <v>0</v>
      </c>
      <c r="AM18" s="53">
        <f t="shared" si="6"/>
        <v>0</v>
      </c>
      <c r="AN18" s="54">
        <f t="shared" si="7"/>
        <v>0</v>
      </c>
      <c r="AO18" s="55">
        <f t="shared" si="8"/>
        <v>0</v>
      </c>
      <c r="AP18" s="45"/>
      <c r="AR18" s="56">
        <f t="shared" si="9"/>
        <v>0</v>
      </c>
      <c r="AS18" s="43"/>
      <c r="AT18" s="57">
        <f t="shared" si="10"/>
        <v>0</v>
      </c>
      <c r="AU18" s="58" t="str">
        <f t="shared" si="11"/>
        <v/>
      </c>
      <c r="AV18" s="56" t="str">
        <f t="shared" si="12"/>
        <v/>
      </c>
      <c r="AW18" s="43"/>
      <c r="AX18" s="57">
        <f t="shared" si="13"/>
        <v>0</v>
      </c>
      <c r="AY18" s="59" t="str">
        <f t="shared" si="14"/>
        <v/>
      </c>
      <c r="AZ18" s="56" t="str">
        <f t="shared" si="15"/>
        <v/>
      </c>
      <c r="BA18" s="31"/>
      <c r="BB18" s="60" t="str">
        <f t="shared" si="16"/>
        <v/>
      </c>
      <c r="BC18" s="62">
        <f t="shared" si="17"/>
        <v>0</v>
      </c>
      <c r="BE18" s="30">
        <f t="shared" si="18"/>
        <v>0</v>
      </c>
      <c r="BF18" s="30">
        <f t="shared" si="19"/>
        <v>0</v>
      </c>
      <c r="BG18" s="296">
        <f t="shared" si="20"/>
        <v>0</v>
      </c>
      <c r="BH18" s="30">
        <f t="shared" si="21"/>
        <v>0</v>
      </c>
      <c r="BI18" s="30">
        <f t="shared" si="22"/>
        <v>0</v>
      </c>
    </row>
    <row r="19" spans="1:61" ht="24" x14ac:dyDescent="0.2">
      <c r="A19" s="39">
        <v>9</v>
      </c>
      <c r="B19" s="297" t="s">
        <v>244</v>
      </c>
      <c r="C19" s="118" t="s">
        <v>157</v>
      </c>
      <c r="D19" s="118" t="s">
        <v>148</v>
      </c>
      <c r="E19" s="29">
        <v>88</v>
      </c>
      <c r="F19" s="30"/>
      <c r="G19" s="30">
        <v>85</v>
      </c>
      <c r="H19" s="30"/>
      <c r="I19" s="30">
        <v>85</v>
      </c>
      <c r="J19" s="30"/>
      <c r="K19" s="30">
        <v>90</v>
      </c>
      <c r="L19" s="31"/>
      <c r="M19" s="29">
        <v>84</v>
      </c>
      <c r="N19" s="30"/>
      <c r="O19" s="30">
        <v>86</v>
      </c>
      <c r="P19" s="30"/>
      <c r="Q19" s="30">
        <v>85</v>
      </c>
      <c r="R19" s="30"/>
      <c r="S19" s="30">
        <v>88</v>
      </c>
      <c r="T19" s="31"/>
      <c r="U19" s="29">
        <v>87</v>
      </c>
      <c r="V19" s="30"/>
      <c r="W19" s="30">
        <v>88</v>
      </c>
      <c r="X19" s="30"/>
      <c r="Y19" s="30">
        <v>85</v>
      </c>
      <c r="Z19" s="30"/>
      <c r="AA19" s="30">
        <v>84</v>
      </c>
      <c r="AB19" s="31"/>
      <c r="AC19" s="11">
        <v>87</v>
      </c>
      <c r="AD19" s="30"/>
      <c r="AE19" s="30">
        <v>88</v>
      </c>
      <c r="AF19" s="30"/>
      <c r="AG19" s="30">
        <v>85</v>
      </c>
      <c r="AH19" s="30"/>
      <c r="AI19" s="30">
        <v>86</v>
      </c>
      <c r="AJ19" s="13"/>
      <c r="AK19" s="51">
        <f t="shared" si="4"/>
        <v>87</v>
      </c>
      <c r="AL19" s="52">
        <f t="shared" si="5"/>
        <v>85.75</v>
      </c>
      <c r="AM19" s="53">
        <f t="shared" si="6"/>
        <v>86</v>
      </c>
      <c r="AN19" s="54">
        <f t="shared" si="7"/>
        <v>86.5</v>
      </c>
      <c r="AO19" s="55">
        <f t="shared" si="8"/>
        <v>86.3125</v>
      </c>
      <c r="AP19" s="45"/>
      <c r="AR19" s="56" t="str">
        <f t="shared" si="9"/>
        <v/>
      </c>
      <c r="AS19" s="43"/>
      <c r="AT19" s="57">
        <f t="shared" si="10"/>
        <v>0</v>
      </c>
      <c r="AU19" s="58" t="str">
        <f t="shared" si="11"/>
        <v/>
      </c>
      <c r="AV19" s="56" t="str">
        <f t="shared" si="12"/>
        <v/>
      </c>
      <c r="AW19" s="43"/>
      <c r="AX19" s="57">
        <f t="shared" si="13"/>
        <v>0</v>
      </c>
      <c r="AY19" s="59" t="str">
        <f t="shared" si="14"/>
        <v/>
      </c>
      <c r="AZ19" s="56" t="str">
        <f t="shared" si="15"/>
        <v/>
      </c>
      <c r="BA19" s="31"/>
      <c r="BB19" s="60">
        <f t="shared" si="16"/>
        <v>86.3125</v>
      </c>
      <c r="BC19" s="62" t="str">
        <f t="shared" si="17"/>
        <v/>
      </c>
      <c r="BE19" s="30">
        <f t="shared" si="18"/>
        <v>86.5</v>
      </c>
      <c r="BF19" s="30">
        <f t="shared" si="19"/>
        <v>86.75</v>
      </c>
      <c r="BG19" s="296">
        <f t="shared" si="20"/>
        <v>85</v>
      </c>
      <c r="BH19" s="30">
        <f t="shared" si="21"/>
        <v>87</v>
      </c>
      <c r="BI19" s="30">
        <f t="shared" si="22"/>
        <v>86.3125</v>
      </c>
    </row>
    <row r="20" spans="1:61" ht="24" x14ac:dyDescent="0.2">
      <c r="A20" s="39">
        <v>10</v>
      </c>
      <c r="B20" s="297" t="s">
        <v>245</v>
      </c>
      <c r="C20" s="119" t="s">
        <v>158</v>
      </c>
      <c r="D20" s="119" t="s">
        <v>199</v>
      </c>
      <c r="E20" s="29">
        <v>79</v>
      </c>
      <c r="F20" s="30"/>
      <c r="G20" s="30">
        <v>78</v>
      </c>
      <c r="H20" s="30"/>
      <c r="I20" s="30">
        <v>80</v>
      </c>
      <c r="J20" s="30"/>
      <c r="K20" s="30"/>
      <c r="L20" s="31"/>
      <c r="M20" s="29">
        <v>80</v>
      </c>
      <c r="N20" s="30"/>
      <c r="O20" s="30">
        <v>78</v>
      </c>
      <c r="P20" s="30"/>
      <c r="Q20" s="30">
        <v>80</v>
      </c>
      <c r="R20" s="30"/>
      <c r="S20" s="30"/>
      <c r="T20" s="31"/>
      <c r="U20" s="29">
        <v>81</v>
      </c>
      <c r="V20" s="30"/>
      <c r="W20" s="30">
        <v>78</v>
      </c>
      <c r="X20" s="30"/>
      <c r="Y20" s="30">
        <v>80</v>
      </c>
      <c r="Z20" s="30"/>
      <c r="AA20" s="30"/>
      <c r="AB20" s="31"/>
      <c r="AC20" s="11">
        <v>81</v>
      </c>
      <c r="AD20" s="30"/>
      <c r="AE20" s="30">
        <v>78</v>
      </c>
      <c r="AF20" s="30"/>
      <c r="AG20" s="30">
        <v>77</v>
      </c>
      <c r="AH20" s="30"/>
      <c r="AI20" s="30"/>
      <c r="AJ20" s="13"/>
      <c r="AK20" s="51">
        <f t="shared" si="4"/>
        <v>59.25</v>
      </c>
      <c r="AL20" s="52">
        <f t="shared" si="5"/>
        <v>59.5</v>
      </c>
      <c r="AM20" s="53">
        <f t="shared" si="6"/>
        <v>59.75</v>
      </c>
      <c r="AN20" s="54">
        <f t="shared" si="7"/>
        <v>59</v>
      </c>
      <c r="AO20" s="55">
        <f t="shared" si="8"/>
        <v>59.375</v>
      </c>
      <c r="AP20" s="45"/>
      <c r="AR20" s="56">
        <f t="shared" si="9"/>
        <v>29.6875</v>
      </c>
      <c r="AS20" s="30"/>
      <c r="AT20" s="57">
        <f t="shared" si="10"/>
        <v>0</v>
      </c>
      <c r="AU20" s="58" t="str">
        <f t="shared" si="11"/>
        <v/>
      </c>
      <c r="AV20" s="56" t="str">
        <f t="shared" si="12"/>
        <v/>
      </c>
      <c r="AW20" s="30"/>
      <c r="AX20" s="57">
        <f t="shared" si="13"/>
        <v>0</v>
      </c>
      <c r="AY20" s="59" t="str">
        <f t="shared" si="14"/>
        <v/>
      </c>
      <c r="AZ20" s="56" t="str">
        <f t="shared" si="15"/>
        <v/>
      </c>
      <c r="BA20" s="31"/>
      <c r="BB20" s="60" t="str">
        <f t="shared" si="16"/>
        <v/>
      </c>
      <c r="BC20" s="62">
        <f t="shared" si="17"/>
        <v>59.375</v>
      </c>
      <c r="BE20" s="30">
        <f t="shared" si="18"/>
        <v>80.25</v>
      </c>
      <c r="BF20" s="30">
        <f t="shared" si="19"/>
        <v>78</v>
      </c>
      <c r="BG20" s="296">
        <f t="shared" si="20"/>
        <v>79.25</v>
      </c>
      <c r="BH20" s="30">
        <f t="shared" si="21"/>
        <v>0</v>
      </c>
      <c r="BI20" s="30">
        <f t="shared" si="22"/>
        <v>59.375</v>
      </c>
    </row>
    <row r="21" spans="1:61" ht="24" x14ac:dyDescent="0.2">
      <c r="A21" s="39">
        <v>11</v>
      </c>
      <c r="B21" s="298" t="s">
        <v>246</v>
      </c>
      <c r="C21" s="118" t="s">
        <v>159</v>
      </c>
      <c r="D21" s="118" t="s">
        <v>200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11"/>
      <c r="AD21" s="30"/>
      <c r="AE21" s="30"/>
      <c r="AF21" s="30"/>
      <c r="AG21" s="30"/>
      <c r="AH21" s="30"/>
      <c r="AI21" s="30"/>
      <c r="AJ21" s="13"/>
      <c r="AK21" s="51">
        <f t="shared" si="4"/>
        <v>0</v>
      </c>
      <c r="AL21" s="52">
        <f t="shared" si="5"/>
        <v>0</v>
      </c>
      <c r="AM21" s="53">
        <f t="shared" si="6"/>
        <v>0</v>
      </c>
      <c r="AN21" s="54">
        <f t="shared" si="7"/>
        <v>0</v>
      </c>
      <c r="AO21" s="55">
        <f t="shared" si="8"/>
        <v>0</v>
      </c>
      <c r="AP21" s="45"/>
      <c r="AR21" s="56">
        <f t="shared" si="9"/>
        <v>0</v>
      </c>
      <c r="AS21" s="30"/>
      <c r="AT21" s="57">
        <f t="shared" si="10"/>
        <v>0</v>
      </c>
      <c r="AU21" s="58" t="str">
        <f t="shared" si="11"/>
        <v/>
      </c>
      <c r="AV21" s="56" t="str">
        <f t="shared" si="12"/>
        <v/>
      </c>
      <c r="AW21" s="30"/>
      <c r="AX21" s="57">
        <f t="shared" si="13"/>
        <v>0</v>
      </c>
      <c r="AY21" s="59" t="str">
        <f t="shared" si="14"/>
        <v/>
      </c>
      <c r="AZ21" s="56" t="str">
        <f t="shared" si="15"/>
        <v/>
      </c>
      <c r="BA21" s="31"/>
      <c r="BB21" s="60" t="str">
        <f t="shared" si="16"/>
        <v/>
      </c>
      <c r="BC21" s="62">
        <f t="shared" si="17"/>
        <v>0</v>
      </c>
      <c r="BE21" s="30">
        <f t="shared" si="18"/>
        <v>0</v>
      </c>
      <c r="BF21" s="30">
        <f t="shared" si="19"/>
        <v>0</v>
      </c>
      <c r="BG21" s="296">
        <f t="shared" si="20"/>
        <v>0</v>
      </c>
      <c r="BH21" s="30">
        <f t="shared" si="21"/>
        <v>0</v>
      </c>
      <c r="BI21" s="30">
        <f t="shared" si="22"/>
        <v>0</v>
      </c>
    </row>
    <row r="22" spans="1:61" ht="24" x14ac:dyDescent="0.2">
      <c r="A22" s="39">
        <v>12</v>
      </c>
      <c r="B22" s="297" t="s">
        <v>247</v>
      </c>
      <c r="C22" s="119" t="s">
        <v>160</v>
      </c>
      <c r="D22" s="119" t="s">
        <v>201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11"/>
      <c r="AD22" s="30"/>
      <c r="AE22" s="30"/>
      <c r="AF22" s="30"/>
      <c r="AG22" s="30"/>
      <c r="AH22" s="30"/>
      <c r="AI22" s="30"/>
      <c r="AJ22" s="13"/>
      <c r="AK22" s="51">
        <f t="shared" si="4"/>
        <v>0</v>
      </c>
      <c r="AL22" s="52">
        <f t="shared" si="5"/>
        <v>0</v>
      </c>
      <c r="AM22" s="53">
        <f t="shared" si="6"/>
        <v>0</v>
      </c>
      <c r="AN22" s="54">
        <f t="shared" si="7"/>
        <v>0</v>
      </c>
      <c r="AO22" s="55">
        <f t="shared" si="8"/>
        <v>0</v>
      </c>
      <c r="AP22" s="45"/>
      <c r="AR22" s="56">
        <f t="shared" si="9"/>
        <v>0</v>
      </c>
      <c r="AS22" s="30"/>
      <c r="AT22" s="57">
        <f t="shared" si="10"/>
        <v>0</v>
      </c>
      <c r="AU22" s="58" t="str">
        <f t="shared" si="11"/>
        <v/>
      </c>
      <c r="AV22" s="56" t="str">
        <f t="shared" si="12"/>
        <v/>
      </c>
      <c r="AW22" s="30"/>
      <c r="AX22" s="57">
        <f t="shared" si="13"/>
        <v>0</v>
      </c>
      <c r="AY22" s="59" t="str">
        <f t="shared" si="14"/>
        <v/>
      </c>
      <c r="AZ22" s="56" t="str">
        <f t="shared" si="15"/>
        <v/>
      </c>
      <c r="BA22" s="31"/>
      <c r="BB22" s="60" t="str">
        <f t="shared" si="16"/>
        <v/>
      </c>
      <c r="BC22" s="62">
        <f t="shared" si="17"/>
        <v>0</v>
      </c>
      <c r="BE22" s="30">
        <f t="shared" si="18"/>
        <v>0</v>
      </c>
      <c r="BF22" s="30">
        <f t="shared" si="19"/>
        <v>0</v>
      </c>
      <c r="BG22" s="296">
        <f t="shared" si="20"/>
        <v>0</v>
      </c>
      <c r="BH22" s="30">
        <f t="shared" si="21"/>
        <v>0</v>
      </c>
      <c r="BI22" s="30">
        <f t="shared" si="22"/>
        <v>0</v>
      </c>
    </row>
    <row r="23" spans="1:61" ht="24" x14ac:dyDescent="0.2">
      <c r="A23" s="39">
        <v>13</v>
      </c>
      <c r="B23" s="297" t="s">
        <v>248</v>
      </c>
      <c r="C23" s="118" t="s">
        <v>161</v>
      </c>
      <c r="D23" s="118" t="s">
        <v>202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11"/>
      <c r="AD23" s="30"/>
      <c r="AE23" s="30"/>
      <c r="AF23" s="30"/>
      <c r="AG23" s="30"/>
      <c r="AH23" s="30"/>
      <c r="AI23" s="30"/>
      <c r="AJ23" s="13"/>
      <c r="AK23" s="51">
        <f t="shared" si="4"/>
        <v>0</v>
      </c>
      <c r="AL23" s="52">
        <f t="shared" si="5"/>
        <v>0</v>
      </c>
      <c r="AM23" s="53">
        <f t="shared" si="6"/>
        <v>0</v>
      </c>
      <c r="AN23" s="54">
        <f t="shared" si="7"/>
        <v>0</v>
      </c>
      <c r="AO23" s="55">
        <f t="shared" si="8"/>
        <v>0</v>
      </c>
      <c r="AP23" s="45"/>
      <c r="AR23" s="56">
        <f t="shared" si="9"/>
        <v>0</v>
      </c>
      <c r="AS23" s="30"/>
      <c r="AT23" s="57">
        <f t="shared" si="10"/>
        <v>0</v>
      </c>
      <c r="AU23" s="58" t="str">
        <f t="shared" si="11"/>
        <v/>
      </c>
      <c r="AV23" s="56" t="str">
        <f t="shared" si="12"/>
        <v/>
      </c>
      <c r="AW23" s="30"/>
      <c r="AX23" s="57">
        <f t="shared" si="13"/>
        <v>0</v>
      </c>
      <c r="AY23" s="59" t="str">
        <f t="shared" si="14"/>
        <v/>
      </c>
      <c r="AZ23" s="56" t="str">
        <f t="shared" si="15"/>
        <v/>
      </c>
      <c r="BA23" s="31"/>
      <c r="BB23" s="60" t="str">
        <f t="shared" si="16"/>
        <v/>
      </c>
      <c r="BC23" s="62">
        <f t="shared" si="17"/>
        <v>0</v>
      </c>
      <c r="BE23" s="30">
        <f t="shared" si="18"/>
        <v>0</v>
      </c>
      <c r="BF23" s="30">
        <f t="shared" si="19"/>
        <v>0</v>
      </c>
      <c r="BG23" s="296">
        <f t="shared" si="20"/>
        <v>0</v>
      </c>
      <c r="BH23" s="30">
        <f t="shared" si="21"/>
        <v>0</v>
      </c>
      <c r="BI23" s="30">
        <f t="shared" si="22"/>
        <v>0</v>
      </c>
    </row>
    <row r="24" spans="1:61" ht="24" x14ac:dyDescent="0.2">
      <c r="A24" s="39">
        <v>14</v>
      </c>
      <c r="B24" s="298" t="s">
        <v>249</v>
      </c>
      <c r="C24" s="119" t="s">
        <v>162</v>
      </c>
      <c r="D24" s="119" t="s">
        <v>203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11"/>
      <c r="AD24" s="30"/>
      <c r="AE24" s="30"/>
      <c r="AF24" s="30"/>
      <c r="AG24" s="30"/>
      <c r="AH24" s="30"/>
      <c r="AI24" s="30"/>
      <c r="AJ24" s="13"/>
      <c r="AK24" s="51">
        <f t="shared" si="4"/>
        <v>0</v>
      </c>
      <c r="AL24" s="52">
        <f t="shared" si="5"/>
        <v>0</v>
      </c>
      <c r="AM24" s="53">
        <f t="shared" si="6"/>
        <v>0</v>
      </c>
      <c r="AN24" s="54">
        <f t="shared" si="7"/>
        <v>0</v>
      </c>
      <c r="AO24" s="55">
        <f t="shared" si="8"/>
        <v>0</v>
      </c>
      <c r="AP24" s="45"/>
      <c r="AR24" s="56">
        <f t="shared" si="9"/>
        <v>0</v>
      </c>
      <c r="AS24" s="30"/>
      <c r="AT24" s="57">
        <f t="shared" si="10"/>
        <v>0</v>
      </c>
      <c r="AU24" s="58" t="str">
        <f t="shared" si="11"/>
        <v/>
      </c>
      <c r="AV24" s="56" t="str">
        <f t="shared" si="12"/>
        <v/>
      </c>
      <c r="AW24" s="30"/>
      <c r="AX24" s="57">
        <f t="shared" si="13"/>
        <v>0</v>
      </c>
      <c r="AY24" s="59" t="str">
        <f t="shared" si="14"/>
        <v/>
      </c>
      <c r="AZ24" s="56" t="str">
        <f t="shared" si="15"/>
        <v/>
      </c>
      <c r="BA24" s="31"/>
      <c r="BB24" s="60" t="str">
        <f t="shared" si="16"/>
        <v/>
      </c>
      <c r="BC24" s="62">
        <f t="shared" si="17"/>
        <v>0</v>
      </c>
      <c r="BE24" s="30">
        <f t="shared" si="18"/>
        <v>0</v>
      </c>
      <c r="BF24" s="30">
        <f t="shared" si="19"/>
        <v>0</v>
      </c>
      <c r="BG24" s="296">
        <f t="shared" si="20"/>
        <v>0</v>
      </c>
      <c r="BH24" s="30">
        <f t="shared" si="21"/>
        <v>0</v>
      </c>
      <c r="BI24" s="30">
        <f t="shared" si="22"/>
        <v>0</v>
      </c>
    </row>
    <row r="25" spans="1:61" ht="24" x14ac:dyDescent="0.2">
      <c r="A25" s="39">
        <v>15</v>
      </c>
      <c r="B25" s="297" t="s">
        <v>250</v>
      </c>
      <c r="C25" s="118" t="s">
        <v>163</v>
      </c>
      <c r="D25" s="118" t="s">
        <v>204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11"/>
      <c r="AD25" s="30"/>
      <c r="AE25" s="30"/>
      <c r="AF25" s="30"/>
      <c r="AG25" s="30"/>
      <c r="AH25" s="30"/>
      <c r="AI25" s="30"/>
      <c r="AJ25" s="13"/>
      <c r="AK25" s="51">
        <f t="shared" si="4"/>
        <v>0</v>
      </c>
      <c r="AL25" s="52">
        <f t="shared" si="5"/>
        <v>0</v>
      </c>
      <c r="AM25" s="53">
        <f t="shared" si="6"/>
        <v>0</v>
      </c>
      <c r="AN25" s="54">
        <f t="shared" si="7"/>
        <v>0</v>
      </c>
      <c r="AO25" s="55">
        <f t="shared" si="8"/>
        <v>0</v>
      </c>
      <c r="AP25" s="45"/>
      <c r="AR25" s="56">
        <f t="shared" si="9"/>
        <v>0</v>
      </c>
      <c r="AS25" s="30"/>
      <c r="AT25" s="57">
        <f t="shared" si="10"/>
        <v>0</v>
      </c>
      <c r="AU25" s="58" t="str">
        <f t="shared" si="11"/>
        <v/>
      </c>
      <c r="AV25" s="56" t="str">
        <f t="shared" si="12"/>
        <v/>
      </c>
      <c r="AW25" s="30"/>
      <c r="AX25" s="57">
        <f t="shared" si="13"/>
        <v>0</v>
      </c>
      <c r="AY25" s="59" t="str">
        <f t="shared" si="14"/>
        <v/>
      </c>
      <c r="AZ25" s="56" t="str">
        <f t="shared" si="15"/>
        <v/>
      </c>
      <c r="BA25" s="31"/>
      <c r="BB25" s="60" t="str">
        <f t="shared" si="16"/>
        <v/>
      </c>
      <c r="BC25" s="62">
        <f t="shared" si="17"/>
        <v>0</v>
      </c>
      <c r="BE25" s="30">
        <f t="shared" si="18"/>
        <v>0</v>
      </c>
      <c r="BF25" s="30">
        <f t="shared" si="19"/>
        <v>0</v>
      </c>
      <c r="BG25" s="296">
        <f t="shared" si="20"/>
        <v>0</v>
      </c>
      <c r="BH25" s="30">
        <f t="shared" si="21"/>
        <v>0</v>
      </c>
      <c r="BI25" s="30">
        <f t="shared" si="22"/>
        <v>0</v>
      </c>
    </row>
    <row r="26" spans="1:61" ht="24" x14ac:dyDescent="0.2">
      <c r="A26" s="39">
        <v>16</v>
      </c>
      <c r="B26" s="297" t="s">
        <v>251</v>
      </c>
      <c r="C26" s="119" t="s">
        <v>164</v>
      </c>
      <c r="D26" s="119" t="s">
        <v>205</v>
      </c>
      <c r="E26" s="29">
        <v>70</v>
      </c>
      <c r="F26" s="30"/>
      <c r="G26" s="30">
        <v>70</v>
      </c>
      <c r="H26" s="30"/>
      <c r="I26" s="30">
        <v>50</v>
      </c>
      <c r="J26" s="30">
        <v>60</v>
      </c>
      <c r="K26" s="30">
        <v>60</v>
      </c>
      <c r="L26" s="31">
        <v>65</v>
      </c>
      <c r="M26" s="29">
        <v>68</v>
      </c>
      <c r="N26" s="30">
        <v>70</v>
      </c>
      <c r="O26" s="30">
        <v>70</v>
      </c>
      <c r="P26" s="30"/>
      <c r="Q26" s="30">
        <v>50</v>
      </c>
      <c r="R26" s="30">
        <v>60</v>
      </c>
      <c r="S26" s="30">
        <v>60</v>
      </c>
      <c r="T26" s="31">
        <v>65</v>
      </c>
      <c r="U26" s="29">
        <v>65</v>
      </c>
      <c r="V26" s="30">
        <v>71</v>
      </c>
      <c r="W26" s="30">
        <v>70</v>
      </c>
      <c r="X26" s="30"/>
      <c r="Y26" s="30">
        <v>60</v>
      </c>
      <c r="Z26" s="30">
        <v>65</v>
      </c>
      <c r="AA26" s="30">
        <v>60</v>
      </c>
      <c r="AB26" s="31">
        <v>64</v>
      </c>
      <c r="AC26" s="11">
        <v>65</v>
      </c>
      <c r="AD26" s="30">
        <v>71</v>
      </c>
      <c r="AE26" s="30">
        <v>70</v>
      </c>
      <c r="AF26" s="30"/>
      <c r="AG26" s="30">
        <v>60</v>
      </c>
      <c r="AH26" s="30">
        <v>64</v>
      </c>
      <c r="AI26" s="30">
        <v>60</v>
      </c>
      <c r="AJ26" s="13">
        <v>65</v>
      </c>
      <c r="AK26" s="51">
        <f t="shared" si="4"/>
        <v>66.25</v>
      </c>
      <c r="AL26" s="52">
        <f t="shared" si="5"/>
        <v>66.25</v>
      </c>
      <c r="AM26" s="53">
        <f t="shared" si="6"/>
        <v>67.5</v>
      </c>
      <c r="AN26" s="54">
        <f t="shared" si="7"/>
        <v>83.75</v>
      </c>
      <c r="AO26" s="55">
        <f t="shared" si="8"/>
        <v>70.9375</v>
      </c>
      <c r="AP26" s="45"/>
      <c r="AR26" s="56" t="str">
        <f t="shared" si="9"/>
        <v/>
      </c>
      <c r="AS26" s="30"/>
      <c r="AT26" s="57">
        <f t="shared" si="10"/>
        <v>0</v>
      </c>
      <c r="AU26" s="58" t="str">
        <f t="shared" si="11"/>
        <v/>
      </c>
      <c r="AV26" s="56" t="str">
        <f t="shared" si="12"/>
        <v/>
      </c>
      <c r="AW26" s="30"/>
      <c r="AX26" s="57">
        <f t="shared" si="13"/>
        <v>0</v>
      </c>
      <c r="AY26" s="59" t="str">
        <f t="shared" si="14"/>
        <v/>
      </c>
      <c r="AZ26" s="56" t="str">
        <f t="shared" si="15"/>
        <v/>
      </c>
      <c r="BA26" s="31"/>
      <c r="BB26" s="60">
        <f t="shared" si="16"/>
        <v>70.9375</v>
      </c>
      <c r="BC26" s="62" t="str">
        <f t="shared" si="17"/>
        <v/>
      </c>
      <c r="BE26" s="30">
        <f t="shared" si="18"/>
        <v>67</v>
      </c>
      <c r="BF26" s="30">
        <f t="shared" si="19"/>
        <v>70</v>
      </c>
      <c r="BG26" s="296">
        <f t="shared" si="20"/>
        <v>55</v>
      </c>
      <c r="BH26" s="30">
        <f t="shared" si="21"/>
        <v>60</v>
      </c>
      <c r="BI26" s="30">
        <f t="shared" si="22"/>
        <v>63</v>
      </c>
    </row>
    <row r="27" spans="1:61" ht="24" x14ac:dyDescent="0.2">
      <c r="A27" s="39">
        <v>17</v>
      </c>
      <c r="B27" s="298" t="s">
        <v>252</v>
      </c>
      <c r="C27" s="118" t="s">
        <v>165</v>
      </c>
      <c r="D27" s="118" t="s">
        <v>206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11"/>
      <c r="AD27" s="30"/>
      <c r="AE27" s="30"/>
      <c r="AF27" s="30"/>
      <c r="AG27" s="30"/>
      <c r="AH27" s="30"/>
      <c r="AI27" s="30"/>
      <c r="AJ27" s="13"/>
      <c r="AK27" s="51">
        <f t="shared" si="4"/>
        <v>0</v>
      </c>
      <c r="AL27" s="52">
        <f t="shared" si="5"/>
        <v>0</v>
      </c>
      <c r="AM27" s="53">
        <f t="shared" si="6"/>
        <v>0</v>
      </c>
      <c r="AN27" s="54">
        <f t="shared" si="7"/>
        <v>0</v>
      </c>
      <c r="AO27" s="55">
        <f t="shared" si="8"/>
        <v>0</v>
      </c>
      <c r="AP27" s="45"/>
      <c r="AR27" s="56">
        <f t="shared" si="9"/>
        <v>0</v>
      </c>
      <c r="AS27" s="30"/>
      <c r="AT27" s="57">
        <f t="shared" si="10"/>
        <v>0</v>
      </c>
      <c r="AU27" s="58" t="str">
        <f t="shared" si="11"/>
        <v/>
      </c>
      <c r="AV27" s="56" t="str">
        <f t="shared" si="12"/>
        <v/>
      </c>
      <c r="AW27" s="30"/>
      <c r="AX27" s="57">
        <f t="shared" si="13"/>
        <v>0</v>
      </c>
      <c r="AY27" s="59" t="str">
        <f t="shared" si="14"/>
        <v/>
      </c>
      <c r="AZ27" s="56" t="str">
        <f t="shared" si="15"/>
        <v/>
      </c>
      <c r="BA27" s="31"/>
      <c r="BB27" s="60" t="str">
        <f t="shared" si="16"/>
        <v/>
      </c>
      <c r="BC27" s="62">
        <f t="shared" si="17"/>
        <v>0</v>
      </c>
      <c r="BE27" s="30">
        <f t="shared" si="18"/>
        <v>0</v>
      </c>
      <c r="BF27" s="30">
        <f t="shared" si="19"/>
        <v>0</v>
      </c>
      <c r="BG27" s="296">
        <f t="shared" si="20"/>
        <v>0</v>
      </c>
      <c r="BH27" s="30">
        <f t="shared" si="21"/>
        <v>0</v>
      </c>
      <c r="BI27" s="30">
        <f t="shared" si="22"/>
        <v>0</v>
      </c>
    </row>
    <row r="28" spans="1:61" ht="24" x14ac:dyDescent="0.2">
      <c r="A28" s="39">
        <v>18</v>
      </c>
      <c r="B28" s="297" t="s">
        <v>253</v>
      </c>
      <c r="C28" s="119" t="s">
        <v>166</v>
      </c>
      <c r="D28" s="119" t="s">
        <v>207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11"/>
      <c r="AD28" s="30"/>
      <c r="AE28" s="30"/>
      <c r="AF28" s="30"/>
      <c r="AG28" s="30"/>
      <c r="AH28" s="30"/>
      <c r="AI28" s="30"/>
      <c r="AJ28" s="13"/>
      <c r="AK28" s="51">
        <f t="shared" si="4"/>
        <v>0</v>
      </c>
      <c r="AL28" s="52">
        <f t="shared" si="5"/>
        <v>0</v>
      </c>
      <c r="AM28" s="53">
        <f t="shared" si="6"/>
        <v>0</v>
      </c>
      <c r="AN28" s="54">
        <f t="shared" si="7"/>
        <v>0</v>
      </c>
      <c r="AO28" s="55">
        <f t="shared" si="8"/>
        <v>0</v>
      </c>
      <c r="AP28" s="45"/>
      <c r="AR28" s="56">
        <f t="shared" si="9"/>
        <v>0</v>
      </c>
      <c r="AS28" s="30"/>
      <c r="AT28" s="57">
        <f t="shared" si="10"/>
        <v>0</v>
      </c>
      <c r="AU28" s="58" t="str">
        <f t="shared" si="11"/>
        <v/>
      </c>
      <c r="AV28" s="56" t="str">
        <f t="shared" si="12"/>
        <v/>
      </c>
      <c r="AW28" s="30"/>
      <c r="AX28" s="57">
        <f t="shared" si="13"/>
        <v>0</v>
      </c>
      <c r="AY28" s="59" t="str">
        <f t="shared" si="14"/>
        <v/>
      </c>
      <c r="AZ28" s="56" t="str">
        <f t="shared" si="15"/>
        <v/>
      </c>
      <c r="BA28" s="31"/>
      <c r="BB28" s="60" t="str">
        <f t="shared" si="16"/>
        <v/>
      </c>
      <c r="BC28" s="62">
        <f t="shared" si="17"/>
        <v>0</v>
      </c>
      <c r="BE28" s="30">
        <f t="shared" si="18"/>
        <v>0</v>
      </c>
      <c r="BF28" s="30">
        <f t="shared" si="19"/>
        <v>0</v>
      </c>
      <c r="BG28" s="296">
        <f t="shared" si="20"/>
        <v>0</v>
      </c>
      <c r="BH28" s="30">
        <f t="shared" si="21"/>
        <v>0</v>
      </c>
      <c r="BI28" s="30">
        <f t="shared" si="22"/>
        <v>0</v>
      </c>
    </row>
    <row r="29" spans="1:61" ht="24" x14ac:dyDescent="0.2">
      <c r="A29" s="39">
        <v>19</v>
      </c>
      <c r="B29" s="297" t="s">
        <v>254</v>
      </c>
      <c r="C29" s="118" t="s">
        <v>167</v>
      </c>
      <c r="D29" s="118" t="s">
        <v>208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11"/>
      <c r="AD29" s="30"/>
      <c r="AE29" s="30"/>
      <c r="AF29" s="30"/>
      <c r="AG29" s="30"/>
      <c r="AH29" s="30"/>
      <c r="AI29" s="30"/>
      <c r="AJ29" s="13"/>
      <c r="AK29" s="51">
        <f t="shared" si="4"/>
        <v>0</v>
      </c>
      <c r="AL29" s="52">
        <f t="shared" si="5"/>
        <v>0</v>
      </c>
      <c r="AM29" s="53">
        <f t="shared" si="6"/>
        <v>0</v>
      </c>
      <c r="AN29" s="54">
        <f t="shared" si="7"/>
        <v>0</v>
      </c>
      <c r="AO29" s="55">
        <f t="shared" si="8"/>
        <v>0</v>
      </c>
      <c r="AP29" s="45"/>
      <c r="AR29" s="56">
        <f t="shared" si="9"/>
        <v>0</v>
      </c>
      <c r="AS29" s="30"/>
      <c r="AT29" s="57">
        <f t="shared" si="10"/>
        <v>0</v>
      </c>
      <c r="AU29" s="58" t="str">
        <f t="shared" si="11"/>
        <v/>
      </c>
      <c r="AV29" s="56" t="str">
        <f t="shared" si="12"/>
        <v/>
      </c>
      <c r="AW29" s="30"/>
      <c r="AX29" s="57">
        <f t="shared" si="13"/>
        <v>0</v>
      </c>
      <c r="AY29" s="59" t="str">
        <f t="shared" si="14"/>
        <v/>
      </c>
      <c r="AZ29" s="56" t="str">
        <f t="shared" si="15"/>
        <v/>
      </c>
      <c r="BA29" s="31"/>
      <c r="BB29" s="60" t="str">
        <f t="shared" si="16"/>
        <v/>
      </c>
      <c r="BC29" s="62">
        <f t="shared" si="17"/>
        <v>0</v>
      </c>
      <c r="BE29" s="30">
        <f t="shared" si="18"/>
        <v>0</v>
      </c>
      <c r="BF29" s="30">
        <f t="shared" si="19"/>
        <v>0</v>
      </c>
      <c r="BG29" s="296">
        <f t="shared" si="20"/>
        <v>0</v>
      </c>
      <c r="BH29" s="30">
        <f t="shared" si="21"/>
        <v>0</v>
      </c>
      <c r="BI29" s="30">
        <f t="shared" si="22"/>
        <v>0</v>
      </c>
    </row>
    <row r="30" spans="1:61" ht="24" x14ac:dyDescent="0.2">
      <c r="A30" s="39">
        <v>20</v>
      </c>
      <c r="B30" s="298" t="s">
        <v>255</v>
      </c>
      <c r="C30" s="119" t="s">
        <v>168</v>
      </c>
      <c r="D30" s="119" t="s">
        <v>209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11"/>
      <c r="AD30" s="30"/>
      <c r="AE30" s="30"/>
      <c r="AF30" s="30"/>
      <c r="AG30" s="30"/>
      <c r="AH30" s="30"/>
      <c r="AI30" s="30"/>
      <c r="AJ30" s="13"/>
      <c r="AK30" s="51">
        <f t="shared" si="4"/>
        <v>0</v>
      </c>
      <c r="AL30" s="52">
        <f t="shared" si="5"/>
        <v>0</v>
      </c>
      <c r="AM30" s="53">
        <f t="shared" si="6"/>
        <v>0</v>
      </c>
      <c r="AN30" s="54">
        <f t="shared" si="7"/>
        <v>0</v>
      </c>
      <c r="AO30" s="55">
        <f t="shared" si="8"/>
        <v>0</v>
      </c>
      <c r="AP30" s="45"/>
      <c r="AR30" s="56">
        <f t="shared" si="9"/>
        <v>0</v>
      </c>
      <c r="AS30" s="30"/>
      <c r="AT30" s="57">
        <f t="shared" si="10"/>
        <v>0</v>
      </c>
      <c r="AU30" s="58" t="str">
        <f t="shared" si="11"/>
        <v/>
      </c>
      <c r="AV30" s="56" t="str">
        <f t="shared" si="12"/>
        <v/>
      </c>
      <c r="AW30" s="30"/>
      <c r="AX30" s="57">
        <f t="shared" si="13"/>
        <v>0</v>
      </c>
      <c r="AY30" s="59" t="str">
        <f t="shared" si="14"/>
        <v/>
      </c>
      <c r="AZ30" s="56" t="str">
        <f t="shared" si="15"/>
        <v/>
      </c>
      <c r="BA30" s="31"/>
      <c r="BB30" s="60" t="str">
        <f t="shared" si="16"/>
        <v/>
      </c>
      <c r="BC30" s="62">
        <f t="shared" si="17"/>
        <v>0</v>
      </c>
      <c r="BE30" s="30">
        <f t="shared" si="18"/>
        <v>0</v>
      </c>
      <c r="BF30" s="30">
        <f t="shared" si="19"/>
        <v>0</v>
      </c>
      <c r="BG30" s="296">
        <f t="shared" si="20"/>
        <v>0</v>
      </c>
      <c r="BH30" s="30">
        <f t="shared" si="21"/>
        <v>0</v>
      </c>
      <c r="BI30" s="30">
        <f t="shared" si="22"/>
        <v>0</v>
      </c>
    </row>
    <row r="31" spans="1:61" ht="24" x14ac:dyDescent="0.2">
      <c r="A31" s="39">
        <v>21</v>
      </c>
      <c r="B31" s="297" t="s">
        <v>256</v>
      </c>
      <c r="C31" s="118" t="s">
        <v>169</v>
      </c>
      <c r="D31" s="118" t="s">
        <v>210</v>
      </c>
      <c r="E31" s="29">
        <v>74</v>
      </c>
      <c r="F31" s="30"/>
      <c r="G31" s="30">
        <v>75</v>
      </c>
      <c r="H31" s="30"/>
      <c r="I31" s="30">
        <v>79</v>
      </c>
      <c r="J31" s="30"/>
      <c r="K31" s="30">
        <v>50</v>
      </c>
      <c r="L31" s="31">
        <v>60</v>
      </c>
      <c r="M31" s="29">
        <v>78</v>
      </c>
      <c r="N31" s="30"/>
      <c r="O31" s="30">
        <v>79</v>
      </c>
      <c r="P31" s="30"/>
      <c r="Q31" s="30">
        <v>70</v>
      </c>
      <c r="R31" s="30"/>
      <c r="S31" s="30"/>
      <c r="T31" s="31"/>
      <c r="U31" s="29">
        <v>77</v>
      </c>
      <c r="V31" s="30"/>
      <c r="W31" s="30">
        <v>76</v>
      </c>
      <c r="X31" s="30"/>
      <c r="Y31" s="30">
        <v>70</v>
      </c>
      <c r="Z31" s="30"/>
      <c r="AA31" s="30"/>
      <c r="AB31" s="31"/>
      <c r="AC31" s="11">
        <v>77</v>
      </c>
      <c r="AD31" s="30"/>
      <c r="AE31" s="30">
        <v>76</v>
      </c>
      <c r="AF31" s="30"/>
      <c r="AG31" s="30">
        <v>60</v>
      </c>
      <c r="AH31" s="30">
        <v>65</v>
      </c>
      <c r="AI31" s="30"/>
      <c r="AJ31" s="13"/>
      <c r="AK31" s="51">
        <f t="shared" si="4"/>
        <v>72</v>
      </c>
      <c r="AL31" s="52">
        <f t="shared" si="5"/>
        <v>56.75</v>
      </c>
      <c r="AM31" s="53">
        <f t="shared" si="6"/>
        <v>55.75</v>
      </c>
      <c r="AN31" s="54">
        <f t="shared" si="7"/>
        <v>54.5</v>
      </c>
      <c r="AO31" s="55">
        <f t="shared" si="8"/>
        <v>59.75</v>
      </c>
      <c r="AP31" s="45"/>
      <c r="AR31" s="56">
        <f t="shared" si="9"/>
        <v>29.875</v>
      </c>
      <c r="AS31" s="30"/>
      <c r="AT31" s="57">
        <f t="shared" si="10"/>
        <v>0</v>
      </c>
      <c r="AU31" s="58" t="str">
        <f t="shared" si="11"/>
        <v/>
      </c>
      <c r="AV31" s="56" t="str">
        <f t="shared" si="12"/>
        <v/>
      </c>
      <c r="AW31" s="30"/>
      <c r="AX31" s="57">
        <f t="shared" si="13"/>
        <v>0</v>
      </c>
      <c r="AY31" s="59" t="str">
        <f t="shared" si="14"/>
        <v/>
      </c>
      <c r="AZ31" s="56" t="str">
        <f t="shared" si="15"/>
        <v/>
      </c>
      <c r="BA31" s="31"/>
      <c r="BB31" s="60" t="str">
        <f t="shared" si="16"/>
        <v/>
      </c>
      <c r="BC31" s="62">
        <f t="shared" si="17"/>
        <v>59.75</v>
      </c>
      <c r="BE31" s="30">
        <f t="shared" si="18"/>
        <v>76.5</v>
      </c>
      <c r="BF31" s="30">
        <f t="shared" si="19"/>
        <v>76.5</v>
      </c>
      <c r="BG31" s="296">
        <f t="shared" si="20"/>
        <v>69.75</v>
      </c>
      <c r="BH31" s="30">
        <f t="shared" si="21"/>
        <v>12.5</v>
      </c>
      <c r="BI31" s="30">
        <f t="shared" si="22"/>
        <v>58.8125</v>
      </c>
    </row>
    <row r="32" spans="1:61" ht="24" x14ac:dyDescent="0.2">
      <c r="A32" s="39">
        <v>22</v>
      </c>
      <c r="B32" s="297" t="s">
        <v>257</v>
      </c>
      <c r="C32" s="119" t="s">
        <v>170</v>
      </c>
      <c r="D32" s="119" t="s">
        <v>211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11"/>
      <c r="AD32" s="30"/>
      <c r="AE32" s="30"/>
      <c r="AF32" s="30"/>
      <c r="AG32" s="30"/>
      <c r="AH32" s="30"/>
      <c r="AI32" s="30"/>
      <c r="AJ32" s="13"/>
      <c r="AK32" s="51">
        <f t="shared" si="4"/>
        <v>0</v>
      </c>
      <c r="AL32" s="52">
        <f t="shared" si="5"/>
        <v>0</v>
      </c>
      <c r="AM32" s="53">
        <f t="shared" si="6"/>
        <v>0</v>
      </c>
      <c r="AN32" s="54">
        <f t="shared" si="7"/>
        <v>0</v>
      </c>
      <c r="AO32" s="55">
        <f t="shared" si="8"/>
        <v>0</v>
      </c>
      <c r="AP32" s="45"/>
      <c r="AR32" s="56">
        <f t="shared" si="9"/>
        <v>0</v>
      </c>
      <c r="AS32" s="30"/>
      <c r="AT32" s="57">
        <f t="shared" si="10"/>
        <v>0</v>
      </c>
      <c r="AU32" s="58" t="str">
        <f t="shared" si="11"/>
        <v/>
      </c>
      <c r="AV32" s="56" t="str">
        <f t="shared" si="12"/>
        <v/>
      </c>
      <c r="AW32" s="30"/>
      <c r="AX32" s="57">
        <f t="shared" si="13"/>
        <v>0</v>
      </c>
      <c r="AY32" s="59" t="str">
        <f t="shared" si="14"/>
        <v/>
      </c>
      <c r="AZ32" s="56" t="str">
        <f t="shared" si="15"/>
        <v/>
      </c>
      <c r="BA32" s="31"/>
      <c r="BB32" s="60" t="str">
        <f t="shared" si="16"/>
        <v/>
      </c>
      <c r="BC32" s="62">
        <f t="shared" si="17"/>
        <v>0</v>
      </c>
      <c r="BE32" s="30">
        <f t="shared" si="18"/>
        <v>0</v>
      </c>
      <c r="BF32" s="30">
        <f t="shared" si="19"/>
        <v>0</v>
      </c>
      <c r="BG32" s="296">
        <f t="shared" si="20"/>
        <v>0</v>
      </c>
      <c r="BH32" s="30">
        <f t="shared" si="21"/>
        <v>0</v>
      </c>
      <c r="BI32" s="30">
        <f t="shared" si="22"/>
        <v>0</v>
      </c>
    </row>
    <row r="33" spans="1:61" ht="24" x14ac:dyDescent="0.2">
      <c r="A33" s="39">
        <v>23</v>
      </c>
      <c r="B33" s="298" t="s">
        <v>258</v>
      </c>
      <c r="C33" s="118" t="s">
        <v>171</v>
      </c>
      <c r="D33" s="118" t="s">
        <v>212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11"/>
      <c r="AD33" s="30"/>
      <c r="AE33" s="30"/>
      <c r="AF33" s="30"/>
      <c r="AG33" s="30"/>
      <c r="AH33" s="30"/>
      <c r="AI33" s="30"/>
      <c r="AJ33" s="13"/>
      <c r="AK33" s="51">
        <f t="shared" si="4"/>
        <v>0</v>
      </c>
      <c r="AL33" s="52">
        <f t="shared" si="5"/>
        <v>0</v>
      </c>
      <c r="AM33" s="53">
        <f t="shared" si="6"/>
        <v>0</v>
      </c>
      <c r="AN33" s="54">
        <f t="shared" si="7"/>
        <v>0</v>
      </c>
      <c r="AO33" s="55">
        <f t="shared" si="8"/>
        <v>0</v>
      </c>
      <c r="AP33" s="45"/>
      <c r="AR33" s="56">
        <f t="shared" si="9"/>
        <v>0</v>
      </c>
      <c r="AS33" s="30"/>
      <c r="AT33" s="57">
        <f t="shared" si="10"/>
        <v>0</v>
      </c>
      <c r="AU33" s="58" t="str">
        <f t="shared" si="11"/>
        <v/>
      </c>
      <c r="AV33" s="56" t="str">
        <f t="shared" si="12"/>
        <v/>
      </c>
      <c r="AW33" s="30"/>
      <c r="AX33" s="57">
        <f t="shared" si="13"/>
        <v>0</v>
      </c>
      <c r="AY33" s="59" t="str">
        <f t="shared" si="14"/>
        <v/>
      </c>
      <c r="AZ33" s="56" t="str">
        <f t="shared" si="15"/>
        <v/>
      </c>
      <c r="BA33" s="31"/>
      <c r="BB33" s="60" t="str">
        <f t="shared" si="16"/>
        <v/>
      </c>
      <c r="BC33" s="62">
        <f t="shared" si="17"/>
        <v>0</v>
      </c>
      <c r="BE33" s="30">
        <f t="shared" si="18"/>
        <v>0</v>
      </c>
      <c r="BF33" s="30">
        <f t="shared" si="19"/>
        <v>0</v>
      </c>
      <c r="BG33" s="296">
        <f t="shared" si="20"/>
        <v>0</v>
      </c>
      <c r="BH33" s="30">
        <f t="shared" si="21"/>
        <v>0</v>
      </c>
      <c r="BI33" s="30">
        <f t="shared" si="22"/>
        <v>0</v>
      </c>
    </row>
    <row r="34" spans="1:61" ht="24" x14ac:dyDescent="0.2">
      <c r="A34" s="39">
        <v>24</v>
      </c>
      <c r="B34" s="297" t="s">
        <v>259</v>
      </c>
      <c r="C34" s="119" t="s">
        <v>172</v>
      </c>
      <c r="D34" s="119" t="s">
        <v>213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11"/>
      <c r="AD34" s="30"/>
      <c r="AE34" s="30"/>
      <c r="AF34" s="30"/>
      <c r="AG34" s="30"/>
      <c r="AH34" s="30"/>
      <c r="AI34" s="30"/>
      <c r="AJ34" s="13"/>
      <c r="AK34" s="51">
        <f t="shared" si="4"/>
        <v>0</v>
      </c>
      <c r="AL34" s="52">
        <f t="shared" si="5"/>
        <v>0</v>
      </c>
      <c r="AM34" s="53">
        <f t="shared" si="6"/>
        <v>0</v>
      </c>
      <c r="AN34" s="54">
        <f t="shared" si="7"/>
        <v>0</v>
      </c>
      <c r="AO34" s="55">
        <f t="shared" si="8"/>
        <v>0</v>
      </c>
      <c r="AP34" s="45"/>
      <c r="AR34" s="56">
        <f t="shared" si="9"/>
        <v>0</v>
      </c>
      <c r="AS34" s="30"/>
      <c r="AT34" s="57">
        <f t="shared" si="10"/>
        <v>0</v>
      </c>
      <c r="AU34" s="58" t="str">
        <f t="shared" si="11"/>
        <v/>
      </c>
      <c r="AV34" s="56" t="str">
        <f t="shared" si="12"/>
        <v/>
      </c>
      <c r="AW34" s="30"/>
      <c r="AX34" s="57">
        <f t="shared" si="13"/>
        <v>0</v>
      </c>
      <c r="AY34" s="59" t="str">
        <f t="shared" si="14"/>
        <v/>
      </c>
      <c r="AZ34" s="56" t="str">
        <f t="shared" si="15"/>
        <v/>
      </c>
      <c r="BA34" s="31"/>
      <c r="BB34" s="60" t="str">
        <f t="shared" si="16"/>
        <v/>
      </c>
      <c r="BC34" s="62">
        <f t="shared" si="17"/>
        <v>0</v>
      </c>
      <c r="BE34" s="30">
        <f t="shared" si="18"/>
        <v>0</v>
      </c>
      <c r="BF34" s="30">
        <f t="shared" si="19"/>
        <v>0</v>
      </c>
      <c r="BG34" s="296">
        <f t="shared" si="20"/>
        <v>0</v>
      </c>
      <c r="BH34" s="30">
        <f t="shared" si="21"/>
        <v>0</v>
      </c>
      <c r="BI34" s="30">
        <f t="shared" si="22"/>
        <v>0</v>
      </c>
    </row>
    <row r="35" spans="1:61" ht="24" x14ac:dyDescent="0.2">
      <c r="A35" s="39">
        <v>25</v>
      </c>
      <c r="B35" s="297" t="s">
        <v>260</v>
      </c>
      <c r="C35" s="118" t="s">
        <v>173</v>
      </c>
      <c r="D35" s="118" t="s">
        <v>214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11"/>
      <c r="AD35" s="30"/>
      <c r="AE35" s="30"/>
      <c r="AF35" s="30"/>
      <c r="AG35" s="30"/>
      <c r="AH35" s="30"/>
      <c r="AI35" s="30"/>
      <c r="AJ35" s="13"/>
      <c r="AK35" s="51">
        <f t="shared" si="4"/>
        <v>0</v>
      </c>
      <c r="AL35" s="52">
        <f t="shared" si="5"/>
        <v>0</v>
      </c>
      <c r="AM35" s="53">
        <f t="shared" si="6"/>
        <v>0</v>
      </c>
      <c r="AN35" s="54">
        <f t="shared" si="7"/>
        <v>0</v>
      </c>
      <c r="AO35" s="55">
        <f t="shared" si="8"/>
        <v>0</v>
      </c>
      <c r="AP35" s="45"/>
      <c r="AR35" s="56">
        <f t="shared" si="9"/>
        <v>0</v>
      </c>
      <c r="AS35" s="30"/>
      <c r="AT35" s="57">
        <f t="shared" si="10"/>
        <v>0</v>
      </c>
      <c r="AU35" s="58" t="str">
        <f t="shared" si="11"/>
        <v/>
      </c>
      <c r="AV35" s="56" t="str">
        <f t="shared" si="12"/>
        <v/>
      </c>
      <c r="AW35" s="30"/>
      <c r="AX35" s="57">
        <f t="shared" si="13"/>
        <v>0</v>
      </c>
      <c r="AY35" s="59" t="str">
        <f t="shared" si="14"/>
        <v/>
      </c>
      <c r="AZ35" s="56" t="str">
        <f t="shared" si="15"/>
        <v/>
      </c>
      <c r="BA35" s="31"/>
      <c r="BB35" s="60" t="str">
        <f t="shared" si="16"/>
        <v/>
      </c>
      <c r="BC35" s="62">
        <f t="shared" si="17"/>
        <v>0</v>
      </c>
      <c r="BE35" s="30">
        <f t="shared" si="18"/>
        <v>0</v>
      </c>
      <c r="BF35" s="30">
        <f t="shared" si="19"/>
        <v>0</v>
      </c>
      <c r="BG35" s="296">
        <f t="shared" si="20"/>
        <v>0</v>
      </c>
      <c r="BH35" s="30">
        <f t="shared" si="21"/>
        <v>0</v>
      </c>
      <c r="BI35" s="30">
        <f t="shared" si="22"/>
        <v>0</v>
      </c>
    </row>
    <row r="36" spans="1:61" ht="24" x14ac:dyDescent="0.2">
      <c r="A36" s="39">
        <v>26</v>
      </c>
      <c r="B36" s="298" t="s">
        <v>261</v>
      </c>
      <c r="C36" s="119" t="s">
        <v>174</v>
      </c>
      <c r="D36" s="119" t="s">
        <v>215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11"/>
      <c r="AD36" s="30"/>
      <c r="AE36" s="30"/>
      <c r="AF36" s="30"/>
      <c r="AG36" s="30"/>
      <c r="AH36" s="30"/>
      <c r="AI36" s="30"/>
      <c r="AJ36" s="13"/>
      <c r="AK36" s="51">
        <f t="shared" si="4"/>
        <v>0</v>
      </c>
      <c r="AL36" s="52">
        <f t="shared" si="5"/>
        <v>0</v>
      </c>
      <c r="AM36" s="53">
        <f t="shared" si="6"/>
        <v>0</v>
      </c>
      <c r="AN36" s="54">
        <f t="shared" si="7"/>
        <v>0</v>
      </c>
      <c r="AO36" s="55">
        <f t="shared" si="8"/>
        <v>0</v>
      </c>
      <c r="AP36" s="45"/>
      <c r="AR36" s="56">
        <f t="shared" si="9"/>
        <v>0</v>
      </c>
      <c r="AS36" s="30"/>
      <c r="AT36" s="57">
        <f t="shared" si="10"/>
        <v>0</v>
      </c>
      <c r="AU36" s="58" t="str">
        <f t="shared" si="11"/>
        <v/>
      </c>
      <c r="AV36" s="56" t="str">
        <f t="shared" si="12"/>
        <v/>
      </c>
      <c r="AW36" s="30"/>
      <c r="AX36" s="57">
        <f t="shared" si="13"/>
        <v>0</v>
      </c>
      <c r="AY36" s="59" t="str">
        <f t="shared" si="14"/>
        <v/>
      </c>
      <c r="AZ36" s="56" t="str">
        <f t="shared" si="15"/>
        <v/>
      </c>
      <c r="BA36" s="31"/>
      <c r="BB36" s="60" t="str">
        <f t="shared" si="16"/>
        <v/>
      </c>
      <c r="BC36" s="62">
        <f t="shared" si="17"/>
        <v>0</v>
      </c>
      <c r="BE36" s="30">
        <f t="shared" si="18"/>
        <v>0</v>
      </c>
      <c r="BF36" s="30">
        <f t="shared" si="19"/>
        <v>0</v>
      </c>
      <c r="BG36" s="296">
        <f t="shared" si="20"/>
        <v>0</v>
      </c>
      <c r="BH36" s="30">
        <f t="shared" si="21"/>
        <v>0</v>
      </c>
      <c r="BI36" s="30">
        <f t="shared" si="22"/>
        <v>0</v>
      </c>
    </row>
    <row r="37" spans="1:61" ht="24" x14ac:dyDescent="0.2">
      <c r="A37" s="39">
        <v>27</v>
      </c>
      <c r="B37" s="297" t="s">
        <v>262</v>
      </c>
      <c r="C37" s="118" t="s">
        <v>175</v>
      </c>
      <c r="D37" s="118" t="s">
        <v>216</v>
      </c>
      <c r="E37" s="29">
        <v>80</v>
      </c>
      <c r="F37" s="30"/>
      <c r="G37" s="30">
        <v>88</v>
      </c>
      <c r="H37" s="30"/>
      <c r="I37" s="30">
        <v>80</v>
      </c>
      <c r="J37" s="30"/>
      <c r="K37" s="30">
        <v>80</v>
      </c>
      <c r="L37" s="31"/>
      <c r="M37" s="29">
        <v>85</v>
      </c>
      <c r="N37" s="30"/>
      <c r="O37" s="30">
        <v>84</v>
      </c>
      <c r="P37" s="30"/>
      <c r="Q37" s="30">
        <v>89</v>
      </c>
      <c r="R37" s="30"/>
      <c r="S37" s="30">
        <v>80</v>
      </c>
      <c r="T37" s="31"/>
      <c r="U37" s="29">
        <v>80</v>
      </c>
      <c r="V37" s="30"/>
      <c r="W37" s="30">
        <v>80</v>
      </c>
      <c r="X37" s="30"/>
      <c r="Y37" s="30">
        <v>90</v>
      </c>
      <c r="Z37" s="30"/>
      <c r="AA37" s="30">
        <v>80</v>
      </c>
      <c r="AB37" s="31"/>
      <c r="AC37" s="11">
        <v>81</v>
      </c>
      <c r="AD37" s="30"/>
      <c r="AE37" s="30">
        <v>82</v>
      </c>
      <c r="AF37" s="30"/>
      <c r="AG37" s="30">
        <v>89</v>
      </c>
      <c r="AH37" s="30"/>
      <c r="AI37" s="30">
        <v>80</v>
      </c>
      <c r="AJ37" s="13"/>
      <c r="AK37" s="51">
        <f t="shared" si="4"/>
        <v>82</v>
      </c>
      <c r="AL37" s="52">
        <f t="shared" si="5"/>
        <v>84.5</v>
      </c>
      <c r="AM37" s="53">
        <f t="shared" si="6"/>
        <v>82.5</v>
      </c>
      <c r="AN37" s="54">
        <f t="shared" si="7"/>
        <v>83</v>
      </c>
      <c r="AO37" s="55">
        <f t="shared" si="8"/>
        <v>83</v>
      </c>
      <c r="AP37" s="45"/>
      <c r="AR37" s="56" t="str">
        <f t="shared" si="9"/>
        <v/>
      </c>
      <c r="AS37" s="30"/>
      <c r="AT37" s="57">
        <f t="shared" si="10"/>
        <v>0</v>
      </c>
      <c r="AU37" s="58" t="str">
        <f t="shared" si="11"/>
        <v/>
      </c>
      <c r="AV37" s="56" t="str">
        <f t="shared" si="12"/>
        <v/>
      </c>
      <c r="AW37" s="30"/>
      <c r="AX37" s="57">
        <f t="shared" si="13"/>
        <v>0</v>
      </c>
      <c r="AY37" s="59" t="str">
        <f t="shared" si="14"/>
        <v/>
      </c>
      <c r="AZ37" s="56" t="str">
        <f t="shared" si="15"/>
        <v/>
      </c>
      <c r="BA37" s="31"/>
      <c r="BB37" s="60">
        <f t="shared" si="16"/>
        <v>83</v>
      </c>
      <c r="BC37" s="62" t="str">
        <f t="shared" si="17"/>
        <v/>
      </c>
      <c r="BE37" s="30">
        <f t="shared" si="18"/>
        <v>81.5</v>
      </c>
      <c r="BF37" s="30">
        <f t="shared" si="19"/>
        <v>83.5</v>
      </c>
      <c r="BG37" s="296">
        <f t="shared" si="20"/>
        <v>87</v>
      </c>
      <c r="BH37" s="30">
        <f t="shared" si="21"/>
        <v>80</v>
      </c>
      <c r="BI37" s="30">
        <f t="shared" si="22"/>
        <v>83</v>
      </c>
    </row>
    <row r="38" spans="1:61" ht="24" x14ac:dyDescent="0.2">
      <c r="A38" s="39">
        <v>28</v>
      </c>
      <c r="B38" s="297" t="s">
        <v>263</v>
      </c>
      <c r="C38" s="119" t="s">
        <v>176</v>
      </c>
      <c r="D38" s="119" t="s">
        <v>217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11"/>
      <c r="AD38" s="30"/>
      <c r="AE38" s="30"/>
      <c r="AF38" s="30"/>
      <c r="AG38" s="30"/>
      <c r="AH38" s="30"/>
      <c r="AI38" s="30"/>
      <c r="AJ38" s="13"/>
      <c r="AK38" s="51">
        <f t="shared" si="4"/>
        <v>0</v>
      </c>
      <c r="AL38" s="52">
        <f t="shared" si="5"/>
        <v>0</v>
      </c>
      <c r="AM38" s="53">
        <f t="shared" si="6"/>
        <v>0</v>
      </c>
      <c r="AN38" s="54">
        <f t="shared" si="7"/>
        <v>0</v>
      </c>
      <c r="AO38" s="55">
        <f t="shared" si="8"/>
        <v>0</v>
      </c>
      <c r="AP38" s="45"/>
      <c r="AR38" s="56">
        <f t="shared" si="9"/>
        <v>0</v>
      </c>
      <c r="AS38" s="30"/>
      <c r="AT38" s="57">
        <f t="shared" si="10"/>
        <v>0</v>
      </c>
      <c r="AU38" s="58" t="str">
        <f t="shared" si="11"/>
        <v/>
      </c>
      <c r="AV38" s="56" t="str">
        <f t="shared" si="12"/>
        <v/>
      </c>
      <c r="AW38" s="30"/>
      <c r="AX38" s="57">
        <f t="shared" si="13"/>
        <v>0</v>
      </c>
      <c r="AY38" s="59" t="str">
        <f t="shared" si="14"/>
        <v/>
      </c>
      <c r="AZ38" s="56" t="str">
        <f t="shared" si="15"/>
        <v/>
      </c>
      <c r="BA38" s="31"/>
      <c r="BB38" s="60" t="str">
        <f t="shared" si="16"/>
        <v/>
      </c>
      <c r="BC38" s="62">
        <f t="shared" si="17"/>
        <v>0</v>
      </c>
      <c r="BE38" s="30">
        <f t="shared" si="18"/>
        <v>0</v>
      </c>
      <c r="BF38" s="30">
        <f t="shared" si="19"/>
        <v>0</v>
      </c>
      <c r="BG38" s="296">
        <f t="shared" si="20"/>
        <v>0</v>
      </c>
      <c r="BH38" s="30">
        <f t="shared" si="21"/>
        <v>0</v>
      </c>
      <c r="BI38" s="30">
        <f t="shared" si="22"/>
        <v>0</v>
      </c>
    </row>
    <row r="39" spans="1:61" ht="24" x14ac:dyDescent="0.2">
      <c r="A39" s="39">
        <v>29</v>
      </c>
      <c r="B39" s="298" t="s">
        <v>264</v>
      </c>
      <c r="C39" s="118" t="s">
        <v>177</v>
      </c>
      <c r="D39" s="118" t="s">
        <v>216</v>
      </c>
      <c r="E39" s="29">
        <v>60</v>
      </c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11"/>
      <c r="AD39" s="30"/>
      <c r="AE39" s="30"/>
      <c r="AF39" s="30"/>
      <c r="AG39" s="30"/>
      <c r="AH39" s="30"/>
      <c r="AI39" s="30"/>
      <c r="AJ39" s="13"/>
      <c r="AK39" s="51">
        <f t="shared" si="4"/>
        <v>0</v>
      </c>
      <c r="AL39" s="52">
        <f t="shared" si="5"/>
        <v>0</v>
      </c>
      <c r="AM39" s="53">
        <f t="shared" si="6"/>
        <v>0</v>
      </c>
      <c r="AN39" s="54">
        <f t="shared" si="7"/>
        <v>0</v>
      </c>
      <c r="AO39" s="55">
        <f t="shared" si="8"/>
        <v>0</v>
      </c>
      <c r="AP39" s="45"/>
      <c r="AR39" s="56">
        <f t="shared" si="9"/>
        <v>0</v>
      </c>
      <c r="AS39" s="30"/>
      <c r="AT39" s="57">
        <f t="shared" si="10"/>
        <v>0</v>
      </c>
      <c r="AU39" s="58" t="str">
        <f t="shared" si="11"/>
        <v/>
      </c>
      <c r="AV39" s="56" t="str">
        <f t="shared" si="12"/>
        <v/>
      </c>
      <c r="AW39" s="30"/>
      <c r="AX39" s="57">
        <f t="shared" si="13"/>
        <v>0</v>
      </c>
      <c r="AY39" s="59" t="str">
        <f t="shared" si="14"/>
        <v/>
      </c>
      <c r="AZ39" s="56" t="str">
        <f t="shared" si="15"/>
        <v/>
      </c>
      <c r="BA39" s="31"/>
      <c r="BB39" s="60" t="str">
        <f t="shared" si="16"/>
        <v/>
      </c>
      <c r="BC39" s="62">
        <f t="shared" si="17"/>
        <v>0</v>
      </c>
      <c r="BE39" s="30">
        <f t="shared" si="18"/>
        <v>15</v>
      </c>
      <c r="BF39" s="30">
        <f t="shared" si="19"/>
        <v>0</v>
      </c>
      <c r="BG39" s="296">
        <f t="shared" si="20"/>
        <v>0</v>
      </c>
      <c r="BH39" s="30">
        <f t="shared" si="21"/>
        <v>0</v>
      </c>
      <c r="BI39" s="30">
        <f t="shared" si="22"/>
        <v>3.75</v>
      </c>
    </row>
    <row r="40" spans="1:61" ht="24" x14ac:dyDescent="0.2">
      <c r="A40" s="39">
        <v>30</v>
      </c>
      <c r="B40" s="297" t="s">
        <v>265</v>
      </c>
      <c r="C40" s="119" t="s">
        <v>178</v>
      </c>
      <c r="D40" s="119" t="s">
        <v>218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11"/>
      <c r="AD40" s="30"/>
      <c r="AE40" s="30"/>
      <c r="AF40" s="30"/>
      <c r="AG40" s="30"/>
      <c r="AH40" s="30"/>
      <c r="AI40" s="30"/>
      <c r="AJ40" s="13"/>
      <c r="AK40" s="51">
        <f t="shared" si="4"/>
        <v>0</v>
      </c>
      <c r="AL40" s="52">
        <f t="shared" si="5"/>
        <v>0</v>
      </c>
      <c r="AM40" s="53">
        <f t="shared" si="6"/>
        <v>0</v>
      </c>
      <c r="AN40" s="54">
        <f t="shared" si="7"/>
        <v>0</v>
      </c>
      <c r="AO40" s="55">
        <f t="shared" si="8"/>
        <v>0</v>
      </c>
      <c r="AP40" s="45"/>
      <c r="AR40" s="56">
        <f t="shared" si="9"/>
        <v>0</v>
      </c>
      <c r="AS40" s="30"/>
      <c r="AT40" s="57">
        <f t="shared" si="10"/>
        <v>0</v>
      </c>
      <c r="AU40" s="58" t="str">
        <f t="shared" si="11"/>
        <v/>
      </c>
      <c r="AV40" s="56" t="str">
        <f t="shared" si="12"/>
        <v/>
      </c>
      <c r="AW40" s="30"/>
      <c r="AX40" s="57">
        <f t="shared" si="13"/>
        <v>0</v>
      </c>
      <c r="AY40" s="59" t="str">
        <f t="shared" si="14"/>
        <v/>
      </c>
      <c r="AZ40" s="56" t="str">
        <f t="shared" si="15"/>
        <v/>
      </c>
      <c r="BA40" s="31"/>
      <c r="BB40" s="60" t="str">
        <f t="shared" si="16"/>
        <v/>
      </c>
      <c r="BC40" s="62">
        <f t="shared" si="17"/>
        <v>0</v>
      </c>
      <c r="BE40" s="30">
        <f t="shared" si="18"/>
        <v>0</v>
      </c>
      <c r="BF40" s="30">
        <f t="shared" si="19"/>
        <v>0</v>
      </c>
      <c r="BG40" s="296">
        <f t="shared" si="20"/>
        <v>0</v>
      </c>
      <c r="BH40" s="30">
        <f t="shared" si="21"/>
        <v>0</v>
      </c>
      <c r="BI40" s="30">
        <f t="shared" si="22"/>
        <v>0</v>
      </c>
    </row>
    <row r="41" spans="1:61" ht="24" x14ac:dyDescent="0.2">
      <c r="A41" s="39">
        <v>31</v>
      </c>
      <c r="B41" s="297" t="s">
        <v>266</v>
      </c>
      <c r="C41" s="118" t="s">
        <v>147</v>
      </c>
      <c r="D41" s="118" t="s">
        <v>219</v>
      </c>
      <c r="E41" s="29">
        <v>70</v>
      </c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11"/>
      <c r="AD41" s="30"/>
      <c r="AE41" s="30"/>
      <c r="AF41" s="30"/>
      <c r="AG41" s="30"/>
      <c r="AH41" s="30"/>
      <c r="AI41" s="30"/>
      <c r="AJ41" s="13"/>
      <c r="AK41" s="51">
        <f t="shared" si="4"/>
        <v>17.5</v>
      </c>
      <c r="AL41" s="52">
        <f t="shared" si="5"/>
        <v>0</v>
      </c>
      <c r="AM41" s="53">
        <f t="shared" si="6"/>
        <v>0</v>
      </c>
      <c r="AN41" s="54">
        <f t="shared" si="7"/>
        <v>0</v>
      </c>
      <c r="AO41" s="55">
        <f t="shared" si="8"/>
        <v>4.375</v>
      </c>
      <c r="AP41" s="45"/>
      <c r="AR41" s="56">
        <f t="shared" si="9"/>
        <v>2.1875</v>
      </c>
      <c r="AS41" s="30"/>
      <c r="AT41" s="57">
        <f t="shared" si="10"/>
        <v>0</v>
      </c>
      <c r="AU41" s="58" t="str">
        <f t="shared" si="11"/>
        <v/>
      </c>
      <c r="AV41" s="56" t="str">
        <f t="shared" si="12"/>
        <v/>
      </c>
      <c r="AW41" s="30"/>
      <c r="AX41" s="57">
        <f t="shared" si="13"/>
        <v>0</v>
      </c>
      <c r="AY41" s="59" t="str">
        <f t="shared" si="14"/>
        <v/>
      </c>
      <c r="AZ41" s="56" t="str">
        <f t="shared" si="15"/>
        <v/>
      </c>
      <c r="BA41" s="31"/>
      <c r="BB41" s="60" t="str">
        <f t="shared" si="16"/>
        <v/>
      </c>
      <c r="BC41" s="62">
        <f t="shared" si="17"/>
        <v>4.375</v>
      </c>
      <c r="BE41" s="30">
        <f t="shared" si="18"/>
        <v>17.5</v>
      </c>
      <c r="BF41" s="30">
        <f t="shared" si="19"/>
        <v>0</v>
      </c>
      <c r="BG41" s="296">
        <f t="shared" si="20"/>
        <v>0</v>
      </c>
      <c r="BH41" s="30">
        <f t="shared" si="21"/>
        <v>0</v>
      </c>
      <c r="BI41" s="30">
        <f t="shared" si="22"/>
        <v>4.375</v>
      </c>
    </row>
    <row r="42" spans="1:61" ht="24" x14ac:dyDescent="0.2">
      <c r="A42" s="39">
        <v>32</v>
      </c>
      <c r="B42" s="298" t="s">
        <v>267</v>
      </c>
      <c r="C42" s="119" t="s">
        <v>179</v>
      </c>
      <c r="D42" s="119" t="s">
        <v>220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11"/>
      <c r="AD42" s="30"/>
      <c r="AE42" s="30"/>
      <c r="AF42" s="30"/>
      <c r="AG42" s="30"/>
      <c r="AH42" s="30"/>
      <c r="AI42" s="30"/>
      <c r="AJ42" s="13"/>
      <c r="AK42" s="51">
        <f t="shared" si="4"/>
        <v>0</v>
      </c>
      <c r="AL42" s="52">
        <f t="shared" si="5"/>
        <v>0</v>
      </c>
      <c r="AM42" s="53">
        <f t="shared" si="6"/>
        <v>0</v>
      </c>
      <c r="AN42" s="54">
        <f t="shared" si="7"/>
        <v>0</v>
      </c>
      <c r="AO42" s="55">
        <f t="shared" si="8"/>
        <v>0</v>
      </c>
      <c r="AP42" s="45"/>
      <c r="AR42" s="56">
        <f t="shared" si="9"/>
        <v>0</v>
      </c>
      <c r="AS42" s="30"/>
      <c r="AT42" s="57">
        <f t="shared" si="10"/>
        <v>0</v>
      </c>
      <c r="AU42" s="58" t="str">
        <f t="shared" si="11"/>
        <v/>
      </c>
      <c r="AV42" s="56" t="str">
        <f t="shared" si="12"/>
        <v/>
      </c>
      <c r="AW42" s="30"/>
      <c r="AX42" s="57">
        <f t="shared" si="13"/>
        <v>0</v>
      </c>
      <c r="AY42" s="59" t="str">
        <f t="shared" si="14"/>
        <v/>
      </c>
      <c r="AZ42" s="56" t="str">
        <f t="shared" si="15"/>
        <v/>
      </c>
      <c r="BA42" s="31"/>
      <c r="BB42" s="60" t="str">
        <f t="shared" si="16"/>
        <v/>
      </c>
      <c r="BC42" s="62">
        <f t="shared" si="17"/>
        <v>0</v>
      </c>
      <c r="BE42" s="30">
        <f t="shared" si="18"/>
        <v>0</v>
      </c>
      <c r="BF42" s="30">
        <f t="shared" si="19"/>
        <v>0</v>
      </c>
      <c r="BG42" s="296">
        <f t="shared" si="20"/>
        <v>0</v>
      </c>
      <c r="BH42" s="30">
        <f t="shared" si="21"/>
        <v>0</v>
      </c>
      <c r="BI42" s="30">
        <f t="shared" si="22"/>
        <v>0</v>
      </c>
    </row>
    <row r="43" spans="1:61" ht="24" x14ac:dyDescent="0.2">
      <c r="A43" s="39">
        <v>33</v>
      </c>
      <c r="B43" s="297" t="s">
        <v>268</v>
      </c>
      <c r="C43" s="118" t="s">
        <v>180</v>
      </c>
      <c r="D43" s="118" t="s">
        <v>221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11"/>
      <c r="AD43" s="30"/>
      <c r="AE43" s="30"/>
      <c r="AF43" s="30"/>
      <c r="AG43" s="30"/>
      <c r="AH43" s="30"/>
      <c r="AI43" s="30"/>
      <c r="AJ43" s="13"/>
      <c r="AK43" s="51">
        <f t="shared" si="4"/>
        <v>0</v>
      </c>
      <c r="AL43" s="52">
        <f t="shared" si="5"/>
        <v>0</v>
      </c>
      <c r="AM43" s="53">
        <f t="shared" si="6"/>
        <v>0</v>
      </c>
      <c r="AN43" s="54">
        <f t="shared" si="7"/>
        <v>0</v>
      </c>
      <c r="AO43" s="55">
        <f t="shared" si="8"/>
        <v>0</v>
      </c>
      <c r="AP43" s="45"/>
      <c r="AR43" s="56">
        <f t="shared" si="9"/>
        <v>0</v>
      </c>
      <c r="AS43" s="30"/>
      <c r="AT43" s="57">
        <f t="shared" si="10"/>
        <v>0</v>
      </c>
      <c r="AU43" s="58" t="str">
        <f t="shared" si="11"/>
        <v/>
      </c>
      <c r="AV43" s="56" t="str">
        <f t="shared" si="12"/>
        <v/>
      </c>
      <c r="AW43" s="30"/>
      <c r="AX43" s="57">
        <f t="shared" si="13"/>
        <v>0</v>
      </c>
      <c r="AY43" s="59" t="str">
        <f t="shared" si="14"/>
        <v/>
      </c>
      <c r="AZ43" s="56" t="str">
        <f t="shared" si="15"/>
        <v/>
      </c>
      <c r="BA43" s="31"/>
      <c r="BB43" s="60" t="str">
        <f t="shared" si="16"/>
        <v/>
      </c>
      <c r="BC43" s="62">
        <f t="shared" si="17"/>
        <v>0</v>
      </c>
      <c r="BE43" s="30">
        <f t="shared" si="18"/>
        <v>0</v>
      </c>
      <c r="BF43" s="30">
        <f t="shared" si="19"/>
        <v>0</v>
      </c>
      <c r="BG43" s="296">
        <f t="shared" si="20"/>
        <v>0</v>
      </c>
      <c r="BH43" s="30">
        <f t="shared" si="21"/>
        <v>0</v>
      </c>
      <c r="BI43" s="30">
        <f t="shared" si="22"/>
        <v>0</v>
      </c>
    </row>
    <row r="44" spans="1:61" ht="24" x14ac:dyDescent="0.2">
      <c r="A44" s="39">
        <v>34</v>
      </c>
      <c r="B44" s="297" t="s">
        <v>269</v>
      </c>
      <c r="C44" s="119" t="s">
        <v>181</v>
      </c>
      <c r="D44" s="119" t="s">
        <v>222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11"/>
      <c r="AD44" s="30"/>
      <c r="AE44" s="30"/>
      <c r="AF44" s="30"/>
      <c r="AG44" s="30"/>
      <c r="AH44" s="30"/>
      <c r="AI44" s="30"/>
      <c r="AJ44" s="13"/>
      <c r="AK44" s="51">
        <f t="shared" si="4"/>
        <v>0</v>
      </c>
      <c r="AL44" s="52">
        <f t="shared" si="5"/>
        <v>0</v>
      </c>
      <c r="AM44" s="53">
        <f t="shared" si="6"/>
        <v>0</v>
      </c>
      <c r="AN44" s="54">
        <f t="shared" si="7"/>
        <v>0</v>
      </c>
      <c r="AO44" s="55">
        <f t="shared" si="8"/>
        <v>0</v>
      </c>
      <c r="AP44" s="45"/>
      <c r="AR44" s="56">
        <f t="shared" si="9"/>
        <v>0</v>
      </c>
      <c r="AS44" s="30"/>
      <c r="AT44" s="57">
        <f t="shared" si="10"/>
        <v>0</v>
      </c>
      <c r="AU44" s="58" t="str">
        <f t="shared" si="11"/>
        <v/>
      </c>
      <c r="AV44" s="56" t="str">
        <f t="shared" si="12"/>
        <v/>
      </c>
      <c r="AW44" s="30"/>
      <c r="AX44" s="57">
        <f t="shared" si="13"/>
        <v>0</v>
      </c>
      <c r="AY44" s="59" t="str">
        <f t="shared" si="14"/>
        <v/>
      </c>
      <c r="AZ44" s="56" t="str">
        <f t="shared" si="15"/>
        <v/>
      </c>
      <c r="BA44" s="31"/>
      <c r="BB44" s="60" t="str">
        <f t="shared" si="16"/>
        <v/>
      </c>
      <c r="BC44" s="62">
        <f t="shared" si="17"/>
        <v>0</v>
      </c>
      <c r="BE44" s="30">
        <f t="shared" si="18"/>
        <v>0</v>
      </c>
      <c r="BF44" s="30">
        <f t="shared" si="19"/>
        <v>0</v>
      </c>
      <c r="BG44" s="296">
        <f t="shared" si="20"/>
        <v>0</v>
      </c>
      <c r="BH44" s="30">
        <f t="shared" si="21"/>
        <v>0</v>
      </c>
      <c r="BI44" s="30">
        <f t="shared" si="22"/>
        <v>0</v>
      </c>
    </row>
    <row r="45" spans="1:61" ht="24" x14ac:dyDescent="0.2">
      <c r="A45" s="39">
        <v>35</v>
      </c>
      <c r="B45" s="298" t="s">
        <v>270</v>
      </c>
      <c r="C45" s="118" t="s">
        <v>180</v>
      </c>
      <c r="D45" s="118" t="s">
        <v>223</v>
      </c>
      <c r="E45" s="29">
        <v>80</v>
      </c>
      <c r="F45" s="30"/>
      <c r="G45" s="30">
        <v>89</v>
      </c>
      <c r="H45" s="30"/>
      <c r="I45" s="30">
        <v>80</v>
      </c>
      <c r="J45" s="30"/>
      <c r="K45" s="30">
        <v>72</v>
      </c>
      <c r="L45" s="31"/>
      <c r="M45" s="29">
        <v>80</v>
      </c>
      <c r="N45" s="30"/>
      <c r="O45" s="30">
        <v>85</v>
      </c>
      <c r="P45" s="30"/>
      <c r="Q45" s="30">
        <v>78</v>
      </c>
      <c r="R45" s="30"/>
      <c r="S45" s="30">
        <v>75</v>
      </c>
      <c r="T45" s="13"/>
      <c r="U45" s="29">
        <v>80</v>
      </c>
      <c r="V45" s="30"/>
      <c r="W45" s="30">
        <v>80</v>
      </c>
      <c r="X45" s="30"/>
      <c r="Y45" s="30">
        <v>60</v>
      </c>
      <c r="Z45" s="30">
        <v>78</v>
      </c>
      <c r="AA45" s="30">
        <v>80</v>
      </c>
      <c r="AB45" s="31"/>
      <c r="AC45" s="11">
        <v>80</v>
      </c>
      <c r="AD45" s="30"/>
      <c r="AE45" s="30">
        <v>80</v>
      </c>
      <c r="AF45" s="30"/>
      <c r="AG45" s="30">
        <v>78</v>
      </c>
      <c r="AH45" s="30"/>
      <c r="AI45" s="30">
        <v>77</v>
      </c>
      <c r="AJ45" s="13"/>
      <c r="AK45" s="51">
        <f t="shared" si="4"/>
        <v>80.25</v>
      </c>
      <c r="AL45" s="52">
        <f t="shared" si="5"/>
        <v>79.5</v>
      </c>
      <c r="AM45" s="53">
        <f t="shared" si="6"/>
        <v>79.5</v>
      </c>
      <c r="AN45" s="54">
        <f t="shared" si="7"/>
        <v>78.75</v>
      </c>
      <c r="AO45" s="55">
        <f t="shared" si="8"/>
        <v>79.5</v>
      </c>
      <c r="AP45" s="45"/>
      <c r="AR45" s="56" t="str">
        <f t="shared" si="9"/>
        <v/>
      </c>
      <c r="AS45" s="30"/>
      <c r="AT45" s="57">
        <f t="shared" si="10"/>
        <v>0</v>
      </c>
      <c r="AU45" s="58" t="str">
        <f t="shared" si="11"/>
        <v/>
      </c>
      <c r="AV45" s="56" t="str">
        <f t="shared" si="12"/>
        <v/>
      </c>
      <c r="AW45" s="30"/>
      <c r="AX45" s="57">
        <f t="shared" si="13"/>
        <v>0</v>
      </c>
      <c r="AY45" s="59" t="str">
        <f t="shared" si="14"/>
        <v/>
      </c>
      <c r="AZ45" s="56" t="str">
        <f t="shared" si="15"/>
        <v/>
      </c>
      <c r="BA45" s="31"/>
      <c r="BB45" s="60">
        <f t="shared" si="16"/>
        <v>79.5</v>
      </c>
      <c r="BC45" s="62" t="str">
        <f t="shared" si="17"/>
        <v/>
      </c>
      <c r="BE45" s="30">
        <f t="shared" si="18"/>
        <v>80</v>
      </c>
      <c r="BF45" s="30">
        <f t="shared" si="19"/>
        <v>83.5</v>
      </c>
      <c r="BG45" s="296">
        <f t="shared" si="20"/>
        <v>74</v>
      </c>
      <c r="BH45" s="30">
        <f t="shared" si="21"/>
        <v>76</v>
      </c>
      <c r="BI45" s="30">
        <f t="shared" si="22"/>
        <v>78.375</v>
      </c>
    </row>
    <row r="46" spans="1:61" ht="24" x14ac:dyDescent="0.2">
      <c r="A46" s="39">
        <v>36</v>
      </c>
      <c r="B46" s="297" t="s">
        <v>271</v>
      </c>
      <c r="C46" s="119" t="s">
        <v>182</v>
      </c>
      <c r="D46" s="119" t="s">
        <v>224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13"/>
      <c r="U46" s="29"/>
      <c r="V46" s="30"/>
      <c r="W46" s="30"/>
      <c r="X46" s="30"/>
      <c r="Y46" s="30"/>
      <c r="Z46" s="30"/>
      <c r="AA46" s="30"/>
      <c r="AB46" s="31"/>
      <c r="AC46" s="11"/>
      <c r="AD46" s="30"/>
      <c r="AE46" s="30"/>
      <c r="AF46" s="30"/>
      <c r="AG46" s="30"/>
      <c r="AH46" s="30"/>
      <c r="AI46" s="30"/>
      <c r="AJ46" s="13"/>
      <c r="AK46" s="51">
        <f t="shared" si="4"/>
        <v>0</v>
      </c>
      <c r="AL46" s="52">
        <f t="shared" si="5"/>
        <v>0</v>
      </c>
      <c r="AM46" s="53">
        <f t="shared" si="6"/>
        <v>0</v>
      </c>
      <c r="AN46" s="54">
        <f t="shared" si="7"/>
        <v>0</v>
      </c>
      <c r="AO46" s="55">
        <f t="shared" si="8"/>
        <v>0</v>
      </c>
      <c r="AP46" s="45"/>
      <c r="AR46" s="56">
        <f t="shared" si="9"/>
        <v>0</v>
      </c>
      <c r="AS46" s="30"/>
      <c r="AT46" s="57">
        <f t="shared" si="10"/>
        <v>0</v>
      </c>
      <c r="AU46" s="58" t="str">
        <f t="shared" si="11"/>
        <v/>
      </c>
      <c r="AV46" s="56" t="str">
        <f t="shared" si="12"/>
        <v/>
      </c>
      <c r="AW46" s="30"/>
      <c r="AX46" s="57">
        <f t="shared" si="13"/>
        <v>0</v>
      </c>
      <c r="AY46" s="59" t="str">
        <f t="shared" si="14"/>
        <v/>
      </c>
      <c r="AZ46" s="56" t="str">
        <f t="shared" si="15"/>
        <v/>
      </c>
      <c r="BA46" s="31"/>
      <c r="BB46" s="60" t="str">
        <f t="shared" si="16"/>
        <v/>
      </c>
      <c r="BC46" s="62">
        <f t="shared" si="17"/>
        <v>0</v>
      </c>
      <c r="BE46" s="30">
        <f t="shared" si="18"/>
        <v>0</v>
      </c>
      <c r="BF46" s="30">
        <f t="shared" si="19"/>
        <v>0</v>
      </c>
      <c r="BG46" s="296">
        <f t="shared" si="20"/>
        <v>0</v>
      </c>
      <c r="BH46" s="30">
        <f t="shared" si="21"/>
        <v>0</v>
      </c>
      <c r="BI46" s="30">
        <f t="shared" si="22"/>
        <v>0</v>
      </c>
    </row>
    <row r="47" spans="1:61" ht="24" x14ac:dyDescent="0.2">
      <c r="A47" s="39">
        <v>37</v>
      </c>
      <c r="B47" s="297" t="s">
        <v>272</v>
      </c>
      <c r="C47" s="118" t="s">
        <v>183</v>
      </c>
      <c r="D47" s="118" t="s">
        <v>225</v>
      </c>
      <c r="E47" s="29">
        <v>60</v>
      </c>
      <c r="F47" s="30">
        <v>65</v>
      </c>
      <c r="G47" s="30">
        <v>50</v>
      </c>
      <c r="H47" s="30">
        <v>60</v>
      </c>
      <c r="I47" s="30">
        <v>60</v>
      </c>
      <c r="J47" s="30">
        <v>65</v>
      </c>
      <c r="K47" s="30">
        <v>50</v>
      </c>
      <c r="L47" s="31"/>
      <c r="M47" s="29">
        <v>50</v>
      </c>
      <c r="N47" s="30">
        <v>60</v>
      </c>
      <c r="O47" s="30">
        <v>60</v>
      </c>
      <c r="P47" s="30">
        <v>65</v>
      </c>
      <c r="Q47" s="30">
        <v>60</v>
      </c>
      <c r="R47" s="30">
        <v>60</v>
      </c>
      <c r="S47" s="30">
        <v>60</v>
      </c>
      <c r="T47" s="13">
        <v>67</v>
      </c>
      <c r="U47" s="29">
        <v>50</v>
      </c>
      <c r="V47" s="30">
        <v>60</v>
      </c>
      <c r="W47" s="30">
        <v>60</v>
      </c>
      <c r="X47" s="30">
        <v>64</v>
      </c>
      <c r="Y47" s="30">
        <v>60</v>
      </c>
      <c r="Z47" s="30">
        <v>61</v>
      </c>
      <c r="AA47" s="30">
        <v>60</v>
      </c>
      <c r="AB47" s="31">
        <v>60</v>
      </c>
      <c r="AC47" s="11">
        <v>50</v>
      </c>
      <c r="AD47" s="30">
        <v>60</v>
      </c>
      <c r="AE47" s="30">
        <v>60</v>
      </c>
      <c r="AF47" s="30">
        <v>64</v>
      </c>
      <c r="AG47" s="30">
        <v>60</v>
      </c>
      <c r="AH47" s="30">
        <v>65</v>
      </c>
      <c r="AI47" s="30">
        <v>60</v>
      </c>
      <c r="AJ47" s="13">
        <v>68</v>
      </c>
      <c r="AK47" s="51">
        <f t="shared" si="4"/>
        <v>47.5</v>
      </c>
      <c r="AL47" s="52">
        <f t="shared" si="5"/>
        <v>63</v>
      </c>
      <c r="AM47" s="53">
        <f t="shared" si="6"/>
        <v>61.25</v>
      </c>
      <c r="AN47" s="54">
        <f t="shared" si="7"/>
        <v>64.25</v>
      </c>
      <c r="AO47" s="55">
        <f t="shared" si="8"/>
        <v>59</v>
      </c>
      <c r="AP47" s="45"/>
      <c r="AR47" s="56">
        <f t="shared" si="9"/>
        <v>29.5</v>
      </c>
      <c r="AS47" s="30"/>
      <c r="AT47" s="57">
        <f t="shared" si="10"/>
        <v>0</v>
      </c>
      <c r="AU47" s="58" t="str">
        <f t="shared" si="11"/>
        <v/>
      </c>
      <c r="AV47" s="56" t="str">
        <f t="shared" si="12"/>
        <v/>
      </c>
      <c r="AW47" s="30"/>
      <c r="AX47" s="57">
        <f t="shared" si="13"/>
        <v>0</v>
      </c>
      <c r="AY47" s="59" t="str">
        <f t="shared" si="14"/>
        <v/>
      </c>
      <c r="AZ47" s="56" t="str">
        <f t="shared" si="15"/>
        <v/>
      </c>
      <c r="BA47" s="31"/>
      <c r="BB47" s="60" t="str">
        <f t="shared" si="16"/>
        <v/>
      </c>
      <c r="BC47" s="62">
        <f t="shared" si="17"/>
        <v>59</v>
      </c>
      <c r="BE47" s="30">
        <f t="shared" si="18"/>
        <v>52.5</v>
      </c>
      <c r="BF47" s="30">
        <f t="shared" si="19"/>
        <v>57.5</v>
      </c>
      <c r="BG47" s="296">
        <f t="shared" si="20"/>
        <v>60</v>
      </c>
      <c r="BH47" s="30">
        <f t="shared" si="21"/>
        <v>57.5</v>
      </c>
      <c r="BI47" s="30">
        <f t="shared" si="22"/>
        <v>56.875</v>
      </c>
    </row>
    <row r="48" spans="1:61" ht="24" x14ac:dyDescent="0.2">
      <c r="A48" s="39">
        <v>38</v>
      </c>
      <c r="B48" s="298" t="s">
        <v>273</v>
      </c>
      <c r="C48" s="119" t="s">
        <v>184</v>
      </c>
      <c r="D48" s="119" t="s">
        <v>226</v>
      </c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4"/>
        <v>0</v>
      </c>
      <c r="AL48" s="52">
        <f t="shared" si="5"/>
        <v>0</v>
      </c>
      <c r="AM48" s="53">
        <f t="shared" si="6"/>
        <v>0</v>
      </c>
      <c r="AN48" s="54">
        <f t="shared" si="7"/>
        <v>0</v>
      </c>
      <c r="AO48" s="55">
        <f t="shared" si="8"/>
        <v>0</v>
      </c>
      <c r="AP48" s="45"/>
      <c r="AR48" s="56">
        <f t="shared" si="9"/>
        <v>0</v>
      </c>
      <c r="AS48" s="30"/>
      <c r="AT48" s="57">
        <f t="shared" si="10"/>
        <v>0</v>
      </c>
      <c r="AU48" s="58" t="str">
        <f t="shared" si="11"/>
        <v/>
      </c>
      <c r="AV48" s="56" t="str">
        <f t="shared" si="12"/>
        <v/>
      </c>
      <c r="AW48" s="30"/>
      <c r="AX48" s="57">
        <f t="shared" si="13"/>
        <v>0</v>
      </c>
      <c r="AY48" s="59" t="str">
        <f t="shared" si="14"/>
        <v/>
      </c>
      <c r="AZ48" s="56" t="str">
        <f t="shared" si="15"/>
        <v/>
      </c>
      <c r="BA48" s="31"/>
      <c r="BB48" s="60" t="str">
        <f t="shared" si="16"/>
        <v/>
      </c>
      <c r="BC48" s="62">
        <f t="shared" si="17"/>
        <v>0</v>
      </c>
      <c r="BE48" s="30">
        <f t="shared" si="18"/>
        <v>0</v>
      </c>
      <c r="BF48" s="30">
        <f t="shared" si="19"/>
        <v>0</v>
      </c>
      <c r="BG48" s="296">
        <f t="shared" si="20"/>
        <v>0</v>
      </c>
      <c r="BH48" s="30">
        <f t="shared" si="21"/>
        <v>0</v>
      </c>
      <c r="BI48" s="30">
        <f t="shared" si="22"/>
        <v>0</v>
      </c>
    </row>
    <row r="49" spans="1:61" ht="24" x14ac:dyDescent="0.2">
      <c r="A49" s="39">
        <v>39</v>
      </c>
      <c r="B49" s="297" t="s">
        <v>274</v>
      </c>
      <c r="C49" s="118" t="s">
        <v>185</v>
      </c>
      <c r="D49" s="118" t="s">
        <v>227</v>
      </c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4"/>
        <v>0</v>
      </c>
      <c r="AL49" s="52">
        <f t="shared" si="5"/>
        <v>0</v>
      </c>
      <c r="AM49" s="53">
        <f t="shared" si="6"/>
        <v>0</v>
      </c>
      <c r="AN49" s="54">
        <f t="shared" si="7"/>
        <v>0</v>
      </c>
      <c r="AO49" s="55">
        <f t="shared" si="8"/>
        <v>0</v>
      </c>
      <c r="AP49" s="45"/>
      <c r="AR49" s="56">
        <f t="shared" si="9"/>
        <v>0</v>
      </c>
      <c r="AS49" s="30"/>
      <c r="AT49" s="57">
        <f t="shared" si="10"/>
        <v>0</v>
      </c>
      <c r="AU49" s="58" t="str">
        <f t="shared" si="11"/>
        <v/>
      </c>
      <c r="AV49" s="56" t="str">
        <f t="shared" si="12"/>
        <v/>
      </c>
      <c r="AW49" s="30"/>
      <c r="AX49" s="57">
        <f t="shared" si="13"/>
        <v>0</v>
      </c>
      <c r="AY49" s="59" t="str">
        <f t="shared" si="14"/>
        <v/>
      </c>
      <c r="AZ49" s="56" t="str">
        <f t="shared" si="15"/>
        <v/>
      </c>
      <c r="BA49" s="31"/>
      <c r="BB49" s="60" t="str">
        <f t="shared" si="16"/>
        <v/>
      </c>
      <c r="BC49" s="62">
        <f t="shared" si="17"/>
        <v>0</v>
      </c>
      <c r="BE49" s="30">
        <f t="shared" si="18"/>
        <v>0</v>
      </c>
      <c r="BF49" s="30">
        <f t="shared" si="19"/>
        <v>0</v>
      </c>
      <c r="BG49" s="296">
        <f t="shared" si="20"/>
        <v>0</v>
      </c>
      <c r="BH49" s="30">
        <f t="shared" si="21"/>
        <v>0</v>
      </c>
      <c r="BI49" s="30">
        <f t="shared" si="22"/>
        <v>0</v>
      </c>
    </row>
    <row r="50" spans="1:61" ht="24" x14ac:dyDescent="0.2">
      <c r="A50" s="39">
        <v>40</v>
      </c>
      <c r="B50" s="297" t="s">
        <v>275</v>
      </c>
      <c r="C50" s="119" t="s">
        <v>186</v>
      </c>
      <c r="D50" s="119" t="s">
        <v>228</v>
      </c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4"/>
        <v>0</v>
      </c>
      <c r="AL50" s="52">
        <f t="shared" si="5"/>
        <v>0</v>
      </c>
      <c r="AM50" s="53">
        <f t="shared" si="6"/>
        <v>0</v>
      </c>
      <c r="AN50" s="54">
        <f t="shared" si="7"/>
        <v>0</v>
      </c>
      <c r="AO50" s="55">
        <f t="shared" si="8"/>
        <v>0</v>
      </c>
      <c r="AP50" s="45"/>
      <c r="AR50" s="56">
        <f t="shared" si="9"/>
        <v>0</v>
      </c>
      <c r="AS50" s="30"/>
      <c r="AT50" s="57">
        <f t="shared" si="10"/>
        <v>0</v>
      </c>
      <c r="AU50" s="58" t="str">
        <f t="shared" si="11"/>
        <v/>
      </c>
      <c r="AV50" s="56" t="str">
        <f t="shared" si="12"/>
        <v/>
      </c>
      <c r="AW50" s="30"/>
      <c r="AX50" s="57">
        <f t="shared" si="13"/>
        <v>0</v>
      </c>
      <c r="AY50" s="59" t="str">
        <f t="shared" si="14"/>
        <v/>
      </c>
      <c r="AZ50" s="56" t="str">
        <f t="shared" si="15"/>
        <v/>
      </c>
      <c r="BA50" s="31"/>
      <c r="BB50" s="60" t="str">
        <f t="shared" si="16"/>
        <v/>
      </c>
      <c r="BC50" s="62">
        <f t="shared" si="17"/>
        <v>0</v>
      </c>
      <c r="BE50" s="30">
        <f t="shared" si="18"/>
        <v>0</v>
      </c>
      <c r="BF50" s="30">
        <f t="shared" si="19"/>
        <v>0</v>
      </c>
      <c r="BG50" s="296">
        <f t="shared" si="20"/>
        <v>0</v>
      </c>
      <c r="BH50" s="30">
        <f t="shared" si="21"/>
        <v>0</v>
      </c>
      <c r="BI50" s="30">
        <f t="shared" si="22"/>
        <v>0</v>
      </c>
    </row>
    <row r="51" spans="1:61" ht="24" x14ac:dyDescent="0.2">
      <c r="A51" s="39">
        <v>41</v>
      </c>
      <c r="B51" s="298" t="s">
        <v>276</v>
      </c>
      <c r="C51" s="118" t="s">
        <v>187</v>
      </c>
      <c r="D51" s="118" t="s">
        <v>229</v>
      </c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4"/>
        <v>0</v>
      </c>
      <c r="AL51" s="52">
        <f t="shared" si="5"/>
        <v>0</v>
      </c>
      <c r="AM51" s="53">
        <f t="shared" si="6"/>
        <v>0</v>
      </c>
      <c r="AN51" s="54">
        <f t="shared" si="7"/>
        <v>0</v>
      </c>
      <c r="AO51" s="55">
        <f t="shared" si="8"/>
        <v>0</v>
      </c>
      <c r="AP51" s="45"/>
      <c r="AR51" s="56">
        <f t="shared" si="9"/>
        <v>0</v>
      </c>
      <c r="AS51" s="30"/>
      <c r="AT51" s="57">
        <f t="shared" si="10"/>
        <v>0</v>
      </c>
      <c r="AU51" s="58" t="str">
        <f t="shared" si="11"/>
        <v/>
      </c>
      <c r="AV51" s="56" t="str">
        <f t="shared" si="12"/>
        <v/>
      </c>
      <c r="AW51" s="30"/>
      <c r="AX51" s="57">
        <f t="shared" si="13"/>
        <v>0</v>
      </c>
      <c r="AY51" s="59" t="str">
        <f t="shared" si="14"/>
        <v/>
      </c>
      <c r="AZ51" s="56" t="str">
        <f t="shared" si="15"/>
        <v/>
      </c>
      <c r="BA51" s="31"/>
      <c r="BB51" s="60" t="str">
        <f t="shared" si="16"/>
        <v/>
      </c>
      <c r="BC51" s="62">
        <f t="shared" si="17"/>
        <v>0</v>
      </c>
      <c r="BE51" s="30">
        <f t="shared" si="18"/>
        <v>0</v>
      </c>
      <c r="BF51" s="30">
        <f t="shared" si="19"/>
        <v>0</v>
      </c>
      <c r="BG51" s="296">
        <f t="shared" si="20"/>
        <v>0</v>
      </c>
      <c r="BH51" s="30">
        <f t="shared" si="21"/>
        <v>0</v>
      </c>
      <c r="BI51" s="30">
        <f t="shared" si="22"/>
        <v>0</v>
      </c>
    </row>
    <row r="52" spans="1:61" ht="24" x14ac:dyDescent="0.2">
      <c r="A52" s="39">
        <v>42</v>
      </c>
      <c r="B52" s="297" t="s">
        <v>277</v>
      </c>
      <c r="C52" s="119" t="s">
        <v>146</v>
      </c>
      <c r="D52" s="119" t="s">
        <v>230</v>
      </c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4"/>
        <v>0</v>
      </c>
      <c r="AL52" s="52">
        <f t="shared" si="5"/>
        <v>0</v>
      </c>
      <c r="AM52" s="53">
        <f t="shared" si="6"/>
        <v>0</v>
      </c>
      <c r="AN52" s="54">
        <f t="shared" si="7"/>
        <v>0</v>
      </c>
      <c r="AO52" s="55">
        <f t="shared" si="8"/>
        <v>0</v>
      </c>
      <c r="AP52" s="45"/>
      <c r="AR52" s="56">
        <f t="shared" si="9"/>
        <v>0</v>
      </c>
      <c r="AS52" s="30"/>
      <c r="AT52" s="57">
        <f t="shared" si="10"/>
        <v>0</v>
      </c>
      <c r="AU52" s="58" t="str">
        <f t="shared" si="11"/>
        <v/>
      </c>
      <c r="AV52" s="56" t="str">
        <f t="shared" si="12"/>
        <v/>
      </c>
      <c r="AW52" s="30"/>
      <c r="AX52" s="57">
        <f t="shared" si="13"/>
        <v>0</v>
      </c>
      <c r="AY52" s="59" t="str">
        <f t="shared" si="14"/>
        <v/>
      </c>
      <c r="AZ52" s="56" t="str">
        <f t="shared" si="15"/>
        <v/>
      </c>
      <c r="BA52" s="31"/>
      <c r="BB52" s="60" t="str">
        <f t="shared" si="16"/>
        <v/>
      </c>
      <c r="BC52" s="62">
        <f t="shared" si="17"/>
        <v>0</v>
      </c>
      <c r="BE52" s="30">
        <f t="shared" si="18"/>
        <v>0</v>
      </c>
      <c r="BF52" s="30">
        <f t="shared" si="19"/>
        <v>0</v>
      </c>
      <c r="BG52" s="296">
        <f t="shared" si="20"/>
        <v>0</v>
      </c>
      <c r="BH52" s="30">
        <f t="shared" si="21"/>
        <v>0</v>
      </c>
      <c r="BI52" s="30">
        <f t="shared" si="22"/>
        <v>0</v>
      </c>
    </row>
    <row r="53" spans="1:61" ht="24" x14ac:dyDescent="0.2">
      <c r="A53" s="39">
        <v>43</v>
      </c>
      <c r="B53" s="297" t="s">
        <v>278</v>
      </c>
      <c r="C53" s="118" t="s">
        <v>188</v>
      </c>
      <c r="D53" s="118" t="s">
        <v>231</v>
      </c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4"/>
        <v>0</v>
      </c>
      <c r="AL53" s="52">
        <f t="shared" si="5"/>
        <v>0</v>
      </c>
      <c r="AM53" s="53">
        <f t="shared" si="6"/>
        <v>0</v>
      </c>
      <c r="AN53" s="54">
        <f t="shared" si="7"/>
        <v>0</v>
      </c>
      <c r="AO53" s="55">
        <f t="shared" si="8"/>
        <v>0</v>
      </c>
      <c r="AP53" s="45"/>
      <c r="AR53" s="56">
        <f t="shared" si="9"/>
        <v>0</v>
      </c>
      <c r="AS53" s="30"/>
      <c r="AT53" s="57">
        <f t="shared" si="10"/>
        <v>0</v>
      </c>
      <c r="AU53" s="58" t="str">
        <f t="shared" si="11"/>
        <v/>
      </c>
      <c r="AV53" s="56" t="str">
        <f t="shared" si="12"/>
        <v/>
      </c>
      <c r="AW53" s="30"/>
      <c r="AX53" s="57">
        <f t="shared" si="13"/>
        <v>0</v>
      </c>
      <c r="AY53" s="59" t="str">
        <f t="shared" si="14"/>
        <v/>
      </c>
      <c r="AZ53" s="56" t="str">
        <f t="shared" si="15"/>
        <v/>
      </c>
      <c r="BA53" s="31"/>
      <c r="BB53" s="60" t="str">
        <f t="shared" si="16"/>
        <v/>
      </c>
      <c r="BC53" s="62">
        <f t="shared" si="17"/>
        <v>0</v>
      </c>
      <c r="BE53" s="30">
        <f t="shared" si="18"/>
        <v>0</v>
      </c>
      <c r="BF53" s="30">
        <f t="shared" si="19"/>
        <v>0</v>
      </c>
      <c r="BG53" s="296">
        <f t="shared" si="20"/>
        <v>0</v>
      </c>
      <c r="BH53" s="30">
        <f t="shared" si="21"/>
        <v>0</v>
      </c>
      <c r="BI53" s="30">
        <f t="shared" si="22"/>
        <v>0</v>
      </c>
    </row>
    <row r="54" spans="1:61" ht="24" x14ac:dyDescent="0.2">
      <c r="A54" s="39">
        <v>44</v>
      </c>
      <c r="B54" s="298" t="s">
        <v>279</v>
      </c>
      <c r="C54" s="119" t="s">
        <v>189</v>
      </c>
      <c r="D54" s="119" t="s">
        <v>232</v>
      </c>
      <c r="E54" s="121"/>
      <c r="F54" s="122"/>
      <c r="G54" s="122"/>
      <c r="H54" s="122"/>
      <c r="I54" s="122"/>
      <c r="J54" s="122"/>
      <c r="K54" s="122"/>
      <c r="L54" s="123"/>
      <c r="M54" s="121"/>
      <c r="N54" s="122"/>
      <c r="O54" s="122"/>
      <c r="P54" s="122"/>
      <c r="Q54" s="122"/>
      <c r="R54" s="122"/>
      <c r="S54" s="122"/>
      <c r="T54" s="124"/>
      <c r="U54" s="121"/>
      <c r="V54" s="122"/>
      <c r="W54" s="122"/>
      <c r="X54" s="122"/>
      <c r="Y54" s="122"/>
      <c r="Z54" s="122"/>
      <c r="AA54" s="122"/>
      <c r="AB54" s="123"/>
      <c r="AC54" s="125"/>
      <c r="AD54" s="122"/>
      <c r="AE54" s="122"/>
      <c r="AF54" s="122"/>
      <c r="AG54" s="122"/>
      <c r="AH54" s="122"/>
      <c r="AI54" s="122"/>
      <c r="AJ54" s="124"/>
      <c r="AK54" s="126">
        <f t="shared" si="4"/>
        <v>0</v>
      </c>
      <c r="AL54" s="127">
        <f t="shared" si="5"/>
        <v>0</v>
      </c>
      <c r="AM54" s="128">
        <f t="shared" si="6"/>
        <v>0</v>
      </c>
      <c r="AN54" s="129">
        <f t="shared" si="7"/>
        <v>0</v>
      </c>
      <c r="AO54" s="130">
        <f t="shared" si="8"/>
        <v>0</v>
      </c>
      <c r="AP54" s="131"/>
      <c r="AR54" s="132">
        <f t="shared" si="9"/>
        <v>0</v>
      </c>
      <c r="AS54" s="122"/>
      <c r="AT54" s="133">
        <f t="shared" si="10"/>
        <v>0</v>
      </c>
      <c r="AU54" s="134" t="str">
        <f t="shared" si="11"/>
        <v/>
      </c>
      <c r="AV54" s="132" t="str">
        <f t="shared" si="12"/>
        <v/>
      </c>
      <c r="AW54" s="122"/>
      <c r="AX54" s="133">
        <f t="shared" si="13"/>
        <v>0</v>
      </c>
      <c r="AY54" s="135" t="str">
        <f t="shared" si="14"/>
        <v/>
      </c>
      <c r="AZ54" s="132" t="str">
        <f t="shared" si="15"/>
        <v/>
      </c>
      <c r="BA54" s="123"/>
      <c r="BB54" s="136" t="str">
        <f t="shared" si="16"/>
        <v/>
      </c>
      <c r="BC54" s="137">
        <f t="shared" si="17"/>
        <v>0</v>
      </c>
      <c r="BE54" s="30">
        <f t="shared" si="18"/>
        <v>0</v>
      </c>
      <c r="BF54" s="30">
        <f t="shared" si="19"/>
        <v>0</v>
      </c>
      <c r="BG54" s="296">
        <f t="shared" si="20"/>
        <v>0</v>
      </c>
      <c r="BH54" s="30">
        <f t="shared" si="21"/>
        <v>0</v>
      </c>
      <c r="BI54" s="30">
        <f t="shared" si="22"/>
        <v>0</v>
      </c>
    </row>
    <row r="55" spans="1:61" ht="16" thickBot="1" x14ac:dyDescent="0.25">
      <c r="A55" s="40">
        <v>45</v>
      </c>
      <c r="B55" s="297" t="s">
        <v>280</v>
      </c>
      <c r="C55" s="118" t="s">
        <v>190</v>
      </c>
      <c r="D55" s="120" t="s">
        <v>233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4"/>
        <v>0</v>
      </c>
      <c r="AL55" s="52">
        <f t="shared" si="5"/>
        <v>0</v>
      </c>
      <c r="AM55" s="53">
        <f t="shared" si="6"/>
        <v>0</v>
      </c>
      <c r="AN55" s="54">
        <f t="shared" si="7"/>
        <v>0</v>
      </c>
      <c r="AO55" s="139">
        <f t="shared" si="8"/>
        <v>0</v>
      </c>
      <c r="AP55" s="140"/>
      <c r="AQ55" s="141"/>
      <c r="AR55" s="57">
        <f t="shared" si="9"/>
        <v>0</v>
      </c>
      <c r="AS55" s="30"/>
      <c r="AT55" s="57">
        <f t="shared" si="10"/>
        <v>0</v>
      </c>
      <c r="AU55" s="57" t="str">
        <f t="shared" si="11"/>
        <v/>
      </c>
      <c r="AV55" s="57" t="str">
        <f t="shared" si="12"/>
        <v/>
      </c>
      <c r="AW55" s="30"/>
      <c r="AX55" s="57">
        <f t="shared" si="13"/>
        <v>0</v>
      </c>
      <c r="AY55" s="57" t="str">
        <f t="shared" si="14"/>
        <v/>
      </c>
      <c r="AZ55" s="57" t="str">
        <f t="shared" si="15"/>
        <v/>
      </c>
      <c r="BA55" s="30"/>
      <c r="BB55" s="142" t="str">
        <f t="shared" si="16"/>
        <v/>
      </c>
      <c r="BC55" s="143">
        <f t="shared" si="17"/>
        <v>0</v>
      </c>
      <c r="BE55" s="30">
        <f t="shared" si="18"/>
        <v>0</v>
      </c>
      <c r="BF55" s="30">
        <f t="shared" si="19"/>
        <v>0</v>
      </c>
      <c r="BG55" s="296">
        <f t="shared" si="20"/>
        <v>0</v>
      </c>
      <c r="BH55" s="30">
        <f t="shared" si="21"/>
        <v>0</v>
      </c>
      <c r="BI55" s="30">
        <f t="shared" si="22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1 M12:N41 AC12:AD41 E42:AJ55">
    <cfRule type="cellIs" dxfId="44" priority="5" operator="lessThan">
      <formula>70</formula>
    </cfRule>
  </conditionalFormatting>
  <conditionalFormatting sqref="E11:AJ11">
    <cfRule type="cellIs" dxfId="43" priority="1" operator="lessThan">
      <formula>70</formula>
    </cfRule>
  </conditionalFormatting>
  <conditionalFormatting sqref="G12:L41">
    <cfRule type="cellIs" dxfId="42" priority="4" operator="lessThan">
      <formula>70</formula>
    </cfRule>
  </conditionalFormatting>
  <conditionalFormatting sqref="O12:AB41">
    <cfRule type="cellIs" dxfId="41" priority="3" operator="lessThan">
      <formula>70</formula>
    </cfRule>
  </conditionalFormatting>
  <conditionalFormatting sqref="AE12:AJ41">
    <cfRule type="cellIs" dxfId="40" priority="2" operator="lessThan">
      <formula>70</formula>
    </cfRule>
  </conditionalFormatting>
  <conditionalFormatting sqref="AK11:AP55">
    <cfRule type="cellIs" dxfId="39" priority="13" operator="lessThan">
      <formula>70</formula>
    </cfRule>
  </conditionalFormatting>
  <conditionalFormatting sqref="AR11:AR55">
    <cfRule type="cellIs" dxfId="38" priority="11" operator="lessThan">
      <formula>70</formula>
    </cfRule>
  </conditionalFormatting>
  <conditionalFormatting sqref="AR11:AY55">
    <cfRule type="cellIs" dxfId="37" priority="12" operator="lessThan">
      <formula>70</formula>
    </cfRule>
  </conditionalFormatting>
  <conditionalFormatting sqref="AZ11:AZ55">
    <cfRule type="cellIs" dxfId="36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I55"/>
  <sheetViews>
    <sheetView topLeftCell="F1" zoomScaleNormal="100" workbookViewId="0">
      <selection activeCell="BE1" sqref="BE1:BI1048576"/>
    </sheetView>
  </sheetViews>
  <sheetFormatPr baseColWidth="10" defaultColWidth="11.5" defaultRowHeight="15" x14ac:dyDescent="0.2"/>
  <cols>
    <col min="1" max="1" width="4" style="21" customWidth="1"/>
    <col min="2" max="2" width="8.1640625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85" t="s">
        <v>145</v>
      </c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7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0" t="s">
        <v>99</v>
      </c>
      <c r="AP7" s="153" t="s">
        <v>104</v>
      </c>
      <c r="AR7" s="156" t="s">
        <v>20</v>
      </c>
      <c r="AS7" s="157"/>
      <c r="AT7" s="157"/>
      <c r="AU7" s="158"/>
      <c r="AV7" s="162" t="s">
        <v>21</v>
      </c>
      <c r="AW7" s="163"/>
      <c r="AX7" s="163"/>
      <c r="AY7" s="164"/>
      <c r="AZ7" s="146" t="s">
        <v>103</v>
      </c>
      <c r="BA7" s="147"/>
      <c r="BB7" s="146" t="s">
        <v>105</v>
      </c>
      <c r="BC7" s="147"/>
    </row>
    <row r="8" spans="1:61" ht="16" thickBot="1" x14ac:dyDescent="0.25">
      <c r="AO8" s="151"/>
      <c r="AP8" s="154"/>
      <c r="AR8" s="159"/>
      <c r="AS8" s="160"/>
      <c r="AT8" s="160"/>
      <c r="AU8" s="161"/>
      <c r="AV8" s="165"/>
      <c r="AW8" s="166"/>
      <c r="AX8" s="166"/>
      <c r="AY8" s="167"/>
      <c r="AZ8" s="168"/>
      <c r="BA8" s="169"/>
      <c r="BB8" s="148"/>
      <c r="BC8" s="149"/>
    </row>
    <row r="9" spans="1:61" x14ac:dyDescent="0.2">
      <c r="A9" s="188" t="s">
        <v>5</v>
      </c>
      <c r="B9" s="190" t="s">
        <v>235</v>
      </c>
      <c r="C9" s="190" t="s">
        <v>4</v>
      </c>
      <c r="D9" s="192" t="s">
        <v>19</v>
      </c>
      <c r="E9" s="194" t="s">
        <v>91</v>
      </c>
      <c r="F9" s="195"/>
      <c r="G9" s="195"/>
      <c r="H9" s="195"/>
      <c r="I9" s="195"/>
      <c r="J9" s="195"/>
      <c r="K9" s="195"/>
      <c r="L9" s="196"/>
      <c r="M9" s="197" t="s">
        <v>92</v>
      </c>
      <c r="N9" s="198"/>
      <c r="O9" s="198"/>
      <c r="P9" s="198"/>
      <c r="Q9" s="198"/>
      <c r="R9" s="198"/>
      <c r="S9" s="198"/>
      <c r="T9" s="199"/>
      <c r="U9" s="202" t="s">
        <v>93</v>
      </c>
      <c r="V9" s="203"/>
      <c r="W9" s="203"/>
      <c r="X9" s="203"/>
      <c r="Y9" s="203"/>
      <c r="Z9" s="203"/>
      <c r="AA9" s="203"/>
      <c r="AB9" s="204"/>
      <c r="AC9" s="205" t="s">
        <v>94</v>
      </c>
      <c r="AD9" s="206"/>
      <c r="AE9" s="206"/>
      <c r="AF9" s="206"/>
      <c r="AG9" s="206"/>
      <c r="AH9" s="206"/>
      <c r="AI9" s="206"/>
      <c r="AJ9" s="207"/>
      <c r="AK9" s="208" t="s">
        <v>95</v>
      </c>
      <c r="AL9" s="210" t="s">
        <v>96</v>
      </c>
      <c r="AM9" s="212" t="s">
        <v>97</v>
      </c>
      <c r="AN9" s="200" t="s">
        <v>98</v>
      </c>
      <c r="AO9" s="151"/>
      <c r="AP9" s="154"/>
      <c r="AR9" s="179" t="s">
        <v>42</v>
      </c>
      <c r="AS9" s="181" t="s">
        <v>43</v>
      </c>
      <c r="AT9" s="175" t="s">
        <v>44</v>
      </c>
      <c r="AU9" s="177" t="s">
        <v>100</v>
      </c>
      <c r="AV9" s="179" t="s">
        <v>46</v>
      </c>
      <c r="AW9" s="181" t="s">
        <v>106</v>
      </c>
      <c r="AX9" s="175" t="s">
        <v>107</v>
      </c>
      <c r="AY9" s="183" t="s">
        <v>108</v>
      </c>
      <c r="AZ9" s="170" t="s">
        <v>101</v>
      </c>
      <c r="BA9" s="172" t="s">
        <v>102</v>
      </c>
      <c r="BB9" s="171" t="s">
        <v>57</v>
      </c>
      <c r="BC9" s="174" t="s">
        <v>58</v>
      </c>
    </row>
    <row r="10" spans="1:61" ht="16" thickBot="1" x14ac:dyDescent="0.25">
      <c r="A10" s="189"/>
      <c r="B10" s="191"/>
      <c r="C10" s="191"/>
      <c r="D10" s="193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09"/>
      <c r="AL10" s="211"/>
      <c r="AM10" s="213"/>
      <c r="AN10" s="201"/>
      <c r="AO10" s="152"/>
      <c r="AP10" s="155"/>
      <c r="AR10" s="180"/>
      <c r="AS10" s="182"/>
      <c r="AT10" s="176"/>
      <c r="AU10" s="178"/>
      <c r="AV10" s="180"/>
      <c r="AW10" s="182"/>
      <c r="AX10" s="176"/>
      <c r="AY10" s="184"/>
      <c r="AZ10" s="171"/>
      <c r="BA10" s="173"/>
      <c r="BB10" s="171"/>
      <c r="BC10" s="174"/>
      <c r="BE10" s="294" t="s">
        <v>0</v>
      </c>
      <c r="BF10" s="294" t="s">
        <v>1</v>
      </c>
      <c r="BG10" s="295" t="s">
        <v>2</v>
      </c>
      <c r="BH10" s="294" t="s">
        <v>3</v>
      </c>
      <c r="BI10" s="294" t="s">
        <v>50</v>
      </c>
    </row>
    <row r="11" spans="1:61" ht="24" x14ac:dyDescent="0.2">
      <c r="A11" s="35">
        <v>1</v>
      </c>
      <c r="B11" s="297" t="s">
        <v>236</v>
      </c>
      <c r="C11" s="118" t="s">
        <v>149</v>
      </c>
      <c r="D11" s="118" t="s">
        <v>191</v>
      </c>
      <c r="E11" s="36"/>
      <c r="F11" s="37"/>
      <c r="G11" s="37"/>
      <c r="H11" s="37"/>
      <c r="I11" s="37"/>
      <c r="J11" s="37"/>
      <c r="K11" s="37"/>
      <c r="L11" s="38"/>
      <c r="M11" s="36"/>
      <c r="N11" s="37"/>
      <c r="O11" s="37"/>
      <c r="P11" s="37"/>
      <c r="Q11" s="37"/>
      <c r="R11" s="37"/>
      <c r="S11" s="37"/>
      <c r="T11" s="38"/>
      <c r="U11" s="36"/>
      <c r="V11" s="37"/>
      <c r="W11" s="37"/>
      <c r="X11" s="37"/>
      <c r="Y11" s="37"/>
      <c r="Z11" s="37"/>
      <c r="AA11" s="37"/>
      <c r="AB11" s="38"/>
      <c r="AC11" s="29"/>
      <c r="AD11" s="30"/>
      <c r="AE11" s="30"/>
      <c r="AF11" s="30"/>
      <c r="AG11" s="30"/>
      <c r="AH11" s="30"/>
      <c r="AI11" s="30"/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>AVERAGE(AK11:AN11)</f>
        <v>0</v>
      </c>
      <c r="AP11" s="42"/>
      <c r="AR11" s="56">
        <f>IF(AO11&lt;70, AO11*0.5, "")</f>
        <v>0</v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 t="str">
        <f>IF(AW11&lt;&gt;"", IF(AY11&gt;=70, AY11, IF(AZ11+BA11&gt;=70, AZ11+BA11, "")),
   IF(AS11&lt;&gt;"", IF(AU11&gt;=70, AU11, ""),
   IF(AO11&gt;=70, AO11, "")))</f>
        <v/>
      </c>
      <c r="BC11" s="61">
        <f>IF(AW11&lt;&gt;"", IF(AY11&lt;70, IF(AZ11+BA11&lt;70, AZ11+BA11, ""), ""), IF(AS11&lt;&gt;"", IF(AU11&lt;70, AU11, ""), IF(AO11&lt;70, AO11, "")))</f>
        <v>0</v>
      </c>
      <c r="BE11" s="30">
        <f t="shared" ref="BE11:BE12" si="0">SUM(E11+M11+U11+AC11)/4</f>
        <v>0</v>
      </c>
      <c r="BF11" s="30">
        <f t="shared" ref="BF11:BF12" si="1">SUM(G11+O11+W11+AE11)/4</f>
        <v>0</v>
      </c>
      <c r="BG11" s="296">
        <f t="shared" ref="BG11:BG12" si="2">SUM(I11+Q11+Y11+AG11)/4</f>
        <v>0</v>
      </c>
      <c r="BH11" s="30">
        <f t="shared" ref="BH11:BH12" si="3">SUM(K11+S11+AA11+AI11)/4</f>
        <v>0</v>
      </c>
      <c r="BI11" s="30">
        <f>AVERAGE(BE11:BH11)</f>
        <v>0</v>
      </c>
    </row>
    <row r="12" spans="1:61" ht="24" x14ac:dyDescent="0.2">
      <c r="A12" s="39">
        <v>2</v>
      </c>
      <c r="B12" s="298" t="s">
        <v>237</v>
      </c>
      <c r="C12" s="119" t="s">
        <v>150</v>
      </c>
      <c r="D12" s="119" t="s">
        <v>192</v>
      </c>
      <c r="E12" s="29">
        <v>90</v>
      </c>
      <c r="F12" s="30"/>
      <c r="G12" s="30">
        <v>91</v>
      </c>
      <c r="H12" s="30"/>
      <c r="I12" s="30">
        <v>89</v>
      </c>
      <c r="J12" s="30"/>
      <c r="K12" s="30"/>
      <c r="L12" s="31"/>
      <c r="M12" s="29">
        <v>91</v>
      </c>
      <c r="N12" s="30"/>
      <c r="O12" s="30">
        <v>90</v>
      </c>
      <c r="P12" s="30"/>
      <c r="Q12" s="30">
        <v>88</v>
      </c>
      <c r="R12" s="30"/>
      <c r="S12" s="30"/>
      <c r="T12" s="31"/>
      <c r="U12" s="29">
        <v>83</v>
      </c>
      <c r="V12" s="30"/>
      <c r="W12" s="30">
        <v>90</v>
      </c>
      <c r="X12" s="30"/>
      <c r="Y12" s="30">
        <v>91</v>
      </c>
      <c r="Z12" s="30"/>
      <c r="AA12" s="30"/>
      <c r="AB12" s="31"/>
      <c r="AC12" s="11"/>
      <c r="AD12" s="30"/>
      <c r="AE12" s="30"/>
      <c r="AF12" s="30"/>
      <c r="AG12" s="30"/>
      <c r="AH12" s="30"/>
      <c r="AI12" s="30"/>
      <c r="AJ12" s="13"/>
      <c r="AK12" s="51">
        <f t="shared" ref="AK12:AK55" si="4">SUMIF(E12:E12, "&gt;=70") / 4 +SUMIF(G12:G12, "&gt;=70") / 4 +SUMIF(I12:I12, "&gt;=70") / 4 +SUMIF(K12:K12, "&gt;=70") / 4 + SUMIF(F12:F12, "&gt;1") / 4 + SUMIF(H12:H12, "&gt;1") / 4 + SUMIF(J12:J12, "&gt;1") / 4 + SUMIF(L12:L12, "&gt;1") / 4</f>
        <v>67.5</v>
      </c>
      <c r="AL12" s="52">
        <f t="shared" ref="AL12:AL55" si="5">SUMIF(M12:M12, "&gt;=70") / 4 +SUMIF(O12:O12, "&gt;=70") / 4 +SUMIF(Q12:Q12, "&gt;=70") / 4 +SUMIF(S12:S12, "&gt;=70") / 4 + SUMIF(N12:N12, "&gt;1") / 4 + SUMIF(P12:P12, "&gt;1") / 4 + SUMIF(R12:R12, "&gt;1") / 4 + SUMIF(T12:T12, "&gt;1") / 4</f>
        <v>67.25</v>
      </c>
      <c r="AM12" s="53">
        <f t="shared" ref="AM12:AM55" si="6">SUMIF(U12:U12, "&gt;=70") / 4 +SUMIF(W12:W12, "&gt;=70") / 4 +SUMIF(Y12:Y12, "&gt;=70") / 4 +SUMIF(AA12:AA12, "&gt;=70") / 4 + SUMIF(V12:V12, "&gt;1") / 4 + SUMIF(X12:X12, "&gt;1") / 4 + SUMIF(Z12:Z12, "&gt;1") / 4 + SUMIF(AB12:AB12, "&gt;1") / 4</f>
        <v>66</v>
      </c>
      <c r="AN12" s="54">
        <f t="shared" ref="AN12:AN55" si="7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55">
        <f t="shared" ref="AO12:AO55" si="8">AVERAGE(AK12:AN12)</f>
        <v>50.1875</v>
      </c>
      <c r="AP12" s="45"/>
      <c r="AR12" s="56">
        <f t="shared" ref="AR12:AR55" si="9">IF(AO12&lt;70, AO12*0.5, "")</f>
        <v>25.09375</v>
      </c>
      <c r="AS12" s="43"/>
      <c r="AT12" s="57">
        <f t="shared" ref="AT12:AT55" si="10">AS12*50%</f>
        <v>0</v>
      </c>
      <c r="AU12" s="58" t="str">
        <f t="shared" ref="AU12:AU55" si="11">IF(AS12&lt;&gt;"", IF(AR12="","",AR12+AT12), "")</f>
        <v/>
      </c>
      <c r="AV12" s="56" t="str">
        <f t="shared" ref="AV12:AV55" si="12">IF(AU12 &lt; 70, AR12*30%, "")</f>
        <v/>
      </c>
      <c r="AW12" s="44"/>
      <c r="AX12" s="57">
        <f t="shared" ref="AX12:AX55" si="13">AW12*70%</f>
        <v>0</v>
      </c>
      <c r="AY12" s="59" t="str">
        <f t="shared" ref="AY12:AY55" si="14">IF(AW12&lt;&gt;"", IF(AV12="", "", AV12+AX12), "")</f>
        <v/>
      </c>
      <c r="AZ12" s="56" t="str">
        <f t="shared" ref="AZ12:AZ55" si="15">IF(AND(AU12&lt;70, AY12&lt;70), AO12, "")</f>
        <v/>
      </c>
      <c r="BA12" s="31"/>
      <c r="BB12" s="60" t="str">
        <f t="shared" ref="BB12:BB55" si="16">IF(AW12&lt;&gt;"", IF(AY12&gt;=70, AY12, IF(AZ12+BA12&gt;=70, AZ12+BA12, "")),
   IF(AS12&lt;&gt;"", IF(AU12&gt;=70, AU12, ""),
   IF(AO12&gt;=70, AO12, "")))</f>
        <v/>
      </c>
      <c r="BC12" s="62">
        <f t="shared" ref="BC12:BC55" si="17">IF(AW12&lt;&gt;"", IF(AY12&lt;70, IF(AZ12+BA12&lt;70, AZ12+BA12, ""), ""), IF(AS12&lt;&gt;"", IF(AU12&lt;70, AU12, ""), IF(AO12&lt;70, AO12, "")))</f>
        <v>50.1875</v>
      </c>
      <c r="BE12" s="30">
        <f t="shared" si="0"/>
        <v>66</v>
      </c>
      <c r="BF12" s="30">
        <f t="shared" si="1"/>
        <v>67.75</v>
      </c>
      <c r="BG12" s="296">
        <f t="shared" si="2"/>
        <v>67</v>
      </c>
      <c r="BH12" s="30">
        <f t="shared" si="3"/>
        <v>0</v>
      </c>
      <c r="BI12" s="30">
        <f>AVERAGE(BE12:BH12)</f>
        <v>50.1875</v>
      </c>
    </row>
    <row r="13" spans="1:61" ht="24" x14ac:dyDescent="0.2">
      <c r="A13" s="39">
        <v>3</v>
      </c>
      <c r="B13" s="297" t="s">
        <v>238</v>
      </c>
      <c r="C13" s="118" t="s">
        <v>151</v>
      </c>
      <c r="D13" s="118" t="s">
        <v>193</v>
      </c>
      <c r="E13" s="29">
        <v>80</v>
      </c>
      <c r="F13" s="30"/>
      <c r="G13" s="30">
        <v>81</v>
      </c>
      <c r="H13" s="30"/>
      <c r="I13" s="30">
        <v>77</v>
      </c>
      <c r="J13" s="30"/>
      <c r="K13" s="30"/>
      <c r="L13" s="31"/>
      <c r="M13" s="29">
        <v>83</v>
      </c>
      <c r="N13" s="30"/>
      <c r="O13" s="30">
        <v>80</v>
      </c>
      <c r="P13" s="30"/>
      <c r="Q13" s="30">
        <v>75</v>
      </c>
      <c r="R13" s="30"/>
      <c r="S13" s="30"/>
      <c r="T13" s="31"/>
      <c r="U13" s="29">
        <v>86</v>
      </c>
      <c r="V13" s="30"/>
      <c r="W13" s="30">
        <v>88</v>
      </c>
      <c r="X13" s="30"/>
      <c r="Y13" s="30">
        <v>76</v>
      </c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4"/>
        <v>59.5</v>
      </c>
      <c r="AL13" s="52">
        <f t="shared" si="5"/>
        <v>59.5</v>
      </c>
      <c r="AM13" s="53">
        <f t="shared" si="6"/>
        <v>62.5</v>
      </c>
      <c r="AN13" s="54">
        <f t="shared" si="7"/>
        <v>0</v>
      </c>
      <c r="AO13" s="55">
        <f t="shared" si="8"/>
        <v>45.375</v>
      </c>
      <c r="AP13" s="45"/>
      <c r="AR13" s="56">
        <f t="shared" si="9"/>
        <v>22.6875</v>
      </c>
      <c r="AS13" s="43"/>
      <c r="AT13" s="57">
        <f t="shared" si="10"/>
        <v>0</v>
      </c>
      <c r="AU13" s="58" t="str">
        <f t="shared" si="11"/>
        <v/>
      </c>
      <c r="AV13" s="56" t="str">
        <f t="shared" si="12"/>
        <v/>
      </c>
      <c r="AW13" s="44"/>
      <c r="AX13" s="57">
        <f t="shared" si="13"/>
        <v>0</v>
      </c>
      <c r="AY13" s="59" t="str">
        <f t="shared" si="14"/>
        <v/>
      </c>
      <c r="AZ13" s="56" t="str">
        <f t="shared" si="15"/>
        <v/>
      </c>
      <c r="BA13" s="31"/>
      <c r="BB13" s="60" t="str">
        <f t="shared" si="16"/>
        <v/>
      </c>
      <c r="BC13" s="62">
        <f t="shared" si="17"/>
        <v>45.375</v>
      </c>
      <c r="BE13" s="30">
        <f>SUM(E13+M13+U13+AC13)/4</f>
        <v>62.25</v>
      </c>
      <c r="BF13" s="30">
        <f>SUM(G13+O13+W13+AE13)/4</f>
        <v>62.25</v>
      </c>
      <c r="BG13" s="296">
        <f>SUM(I13+Q13+Y13+AG13)/4</f>
        <v>57</v>
      </c>
      <c r="BH13" s="30">
        <f>SUM(K13+S13+AA13+AI13)/4</f>
        <v>0</v>
      </c>
      <c r="BI13" s="30">
        <f>AVERAGE(BE13:BH13)</f>
        <v>45.375</v>
      </c>
    </row>
    <row r="14" spans="1:61" ht="24" x14ac:dyDescent="0.2">
      <c r="A14" s="39">
        <v>4</v>
      </c>
      <c r="B14" s="297" t="s">
        <v>239</v>
      </c>
      <c r="C14" s="119" t="s">
        <v>152</v>
      </c>
      <c r="D14" s="119" t="s">
        <v>194</v>
      </c>
      <c r="E14" s="29"/>
      <c r="F14" s="30"/>
      <c r="G14" s="30"/>
      <c r="H14" s="30"/>
      <c r="I14" s="30"/>
      <c r="J14" s="30"/>
      <c r="K14" s="30"/>
      <c r="L14" s="31"/>
      <c r="M14" s="29"/>
      <c r="N14" s="30"/>
      <c r="O14" s="30"/>
      <c r="P14" s="30"/>
      <c r="Q14" s="30"/>
      <c r="R14" s="30"/>
      <c r="S14" s="30"/>
      <c r="T14" s="31"/>
      <c r="U14" s="29"/>
      <c r="V14" s="30"/>
      <c r="W14" s="30"/>
      <c r="X14" s="30"/>
      <c r="Y14" s="30"/>
      <c r="Z14" s="30"/>
      <c r="AA14" s="30"/>
      <c r="AB14" s="31"/>
      <c r="AC14" s="11"/>
      <c r="AD14" s="30"/>
      <c r="AE14" s="30"/>
      <c r="AF14" s="30"/>
      <c r="AG14" s="30"/>
      <c r="AH14" s="30"/>
      <c r="AI14" s="30"/>
      <c r="AJ14" s="13"/>
      <c r="AK14" s="51">
        <f t="shared" si="4"/>
        <v>0</v>
      </c>
      <c r="AL14" s="52">
        <f t="shared" si="5"/>
        <v>0</v>
      </c>
      <c r="AM14" s="53">
        <f t="shared" si="6"/>
        <v>0</v>
      </c>
      <c r="AN14" s="54">
        <f t="shared" si="7"/>
        <v>0</v>
      </c>
      <c r="AO14" s="55">
        <f t="shared" si="8"/>
        <v>0</v>
      </c>
      <c r="AP14" s="45"/>
      <c r="AR14" s="56">
        <f t="shared" si="9"/>
        <v>0</v>
      </c>
      <c r="AS14" s="43"/>
      <c r="AT14" s="57">
        <f t="shared" si="10"/>
        <v>0</v>
      </c>
      <c r="AU14" s="58" t="str">
        <f t="shared" si="11"/>
        <v/>
      </c>
      <c r="AV14" s="56" t="str">
        <f t="shared" si="12"/>
        <v/>
      </c>
      <c r="AW14" s="43"/>
      <c r="AX14" s="57">
        <f t="shared" si="13"/>
        <v>0</v>
      </c>
      <c r="AY14" s="59" t="str">
        <f t="shared" si="14"/>
        <v/>
      </c>
      <c r="AZ14" s="56" t="str">
        <f t="shared" si="15"/>
        <v/>
      </c>
      <c r="BA14" s="31"/>
      <c r="BB14" s="60" t="str">
        <f t="shared" si="16"/>
        <v/>
      </c>
      <c r="BC14" s="62">
        <f t="shared" si="17"/>
        <v>0</v>
      </c>
      <c r="BE14" s="30">
        <f t="shared" ref="BE14:BE55" si="18">SUM(E14+M14+U14+AC14)/4</f>
        <v>0</v>
      </c>
      <c r="BF14" s="30">
        <f t="shared" ref="BF14:BF55" si="19">SUM(G14+O14+W14+AE14)/4</f>
        <v>0</v>
      </c>
      <c r="BG14" s="296">
        <f t="shared" ref="BG14:BG55" si="20">SUM(I14+Q14+Y14+AG14)/4</f>
        <v>0</v>
      </c>
      <c r="BH14" s="30">
        <f t="shared" ref="BH14:BH55" si="21">SUM(K14+S14+AA14+AI14)/4</f>
        <v>0</v>
      </c>
      <c r="BI14" s="30">
        <f t="shared" ref="BI14:BI55" si="22">AVERAGE(BE14:BH14)</f>
        <v>0</v>
      </c>
    </row>
    <row r="15" spans="1:61" ht="24" x14ac:dyDescent="0.2">
      <c r="A15" s="39">
        <v>5</v>
      </c>
      <c r="B15" s="298" t="s">
        <v>240</v>
      </c>
      <c r="C15" s="118" t="s">
        <v>153</v>
      </c>
      <c r="D15" s="118" t="s">
        <v>195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11"/>
      <c r="AD15" s="30"/>
      <c r="AE15" s="30"/>
      <c r="AF15" s="30"/>
      <c r="AG15" s="30"/>
      <c r="AH15" s="30"/>
      <c r="AI15" s="30"/>
      <c r="AJ15" s="13"/>
      <c r="AK15" s="51">
        <f t="shared" si="4"/>
        <v>0</v>
      </c>
      <c r="AL15" s="52">
        <f t="shared" si="5"/>
        <v>0</v>
      </c>
      <c r="AM15" s="53">
        <f t="shared" si="6"/>
        <v>0</v>
      </c>
      <c r="AN15" s="54">
        <f t="shared" si="7"/>
        <v>0</v>
      </c>
      <c r="AO15" s="55">
        <f t="shared" si="8"/>
        <v>0</v>
      </c>
      <c r="AP15" s="45"/>
      <c r="AR15" s="56">
        <f t="shared" si="9"/>
        <v>0</v>
      </c>
      <c r="AS15" s="43"/>
      <c r="AT15" s="57">
        <f t="shared" si="10"/>
        <v>0</v>
      </c>
      <c r="AU15" s="58" t="str">
        <f t="shared" si="11"/>
        <v/>
      </c>
      <c r="AV15" s="56" t="str">
        <f t="shared" si="12"/>
        <v/>
      </c>
      <c r="AW15" s="43"/>
      <c r="AX15" s="57">
        <f t="shared" si="13"/>
        <v>0</v>
      </c>
      <c r="AY15" s="59" t="str">
        <f t="shared" si="14"/>
        <v/>
      </c>
      <c r="AZ15" s="56" t="str">
        <f t="shared" si="15"/>
        <v/>
      </c>
      <c r="BA15" s="31"/>
      <c r="BB15" s="60" t="str">
        <f t="shared" si="16"/>
        <v/>
      </c>
      <c r="BC15" s="62">
        <f t="shared" si="17"/>
        <v>0</v>
      </c>
      <c r="BE15" s="30">
        <f t="shared" si="18"/>
        <v>0</v>
      </c>
      <c r="BF15" s="30">
        <f t="shared" si="19"/>
        <v>0</v>
      </c>
      <c r="BG15" s="296">
        <f t="shared" si="20"/>
        <v>0</v>
      </c>
      <c r="BH15" s="30">
        <f t="shared" si="21"/>
        <v>0</v>
      </c>
      <c r="BI15" s="30">
        <f t="shared" si="22"/>
        <v>0</v>
      </c>
    </row>
    <row r="16" spans="1:61" ht="24" x14ac:dyDescent="0.2">
      <c r="A16" s="39">
        <v>6</v>
      </c>
      <c r="B16" s="297" t="s">
        <v>241</v>
      </c>
      <c r="C16" s="119" t="s">
        <v>154</v>
      </c>
      <c r="D16" s="119" t="s">
        <v>196</v>
      </c>
      <c r="E16" s="29"/>
      <c r="F16" s="30"/>
      <c r="G16" s="30"/>
      <c r="H16" s="30"/>
      <c r="I16" s="30"/>
      <c r="J16" s="30"/>
      <c r="K16" s="30"/>
      <c r="L16" s="31"/>
      <c r="M16" s="29"/>
      <c r="N16" s="30"/>
      <c r="O16" s="30"/>
      <c r="P16" s="30"/>
      <c r="Q16" s="30"/>
      <c r="R16" s="30"/>
      <c r="S16" s="30"/>
      <c r="T16" s="31"/>
      <c r="U16" s="29"/>
      <c r="V16" s="30"/>
      <c r="W16" s="30"/>
      <c r="X16" s="30"/>
      <c r="Y16" s="30"/>
      <c r="Z16" s="30"/>
      <c r="AA16" s="30"/>
      <c r="AB16" s="31"/>
      <c r="AC16" s="11"/>
      <c r="AD16" s="30"/>
      <c r="AE16" s="30"/>
      <c r="AF16" s="30"/>
      <c r="AG16" s="30"/>
      <c r="AH16" s="30"/>
      <c r="AI16" s="30"/>
      <c r="AJ16" s="13"/>
      <c r="AK16" s="51">
        <f t="shared" si="4"/>
        <v>0</v>
      </c>
      <c r="AL16" s="52">
        <f t="shared" si="5"/>
        <v>0</v>
      </c>
      <c r="AM16" s="53">
        <f t="shared" si="6"/>
        <v>0</v>
      </c>
      <c r="AN16" s="54">
        <f t="shared" si="7"/>
        <v>0</v>
      </c>
      <c r="AO16" s="55">
        <f t="shared" si="8"/>
        <v>0</v>
      </c>
      <c r="AP16" s="45"/>
      <c r="AR16" s="56">
        <f t="shared" si="9"/>
        <v>0</v>
      </c>
      <c r="AS16" s="43"/>
      <c r="AT16" s="57">
        <f t="shared" si="10"/>
        <v>0</v>
      </c>
      <c r="AU16" s="58" t="str">
        <f t="shared" si="11"/>
        <v/>
      </c>
      <c r="AV16" s="56" t="str">
        <f t="shared" si="12"/>
        <v/>
      </c>
      <c r="AW16" s="43"/>
      <c r="AX16" s="57">
        <f t="shared" si="13"/>
        <v>0</v>
      </c>
      <c r="AY16" s="59" t="str">
        <f t="shared" si="14"/>
        <v/>
      </c>
      <c r="AZ16" s="56" t="str">
        <f t="shared" si="15"/>
        <v/>
      </c>
      <c r="BA16" s="31"/>
      <c r="BB16" s="60" t="str">
        <f t="shared" si="16"/>
        <v/>
      </c>
      <c r="BC16" s="62">
        <f t="shared" si="17"/>
        <v>0</v>
      </c>
      <c r="BE16" s="30">
        <f t="shared" si="18"/>
        <v>0</v>
      </c>
      <c r="BF16" s="30">
        <f t="shared" si="19"/>
        <v>0</v>
      </c>
      <c r="BG16" s="296">
        <f t="shared" si="20"/>
        <v>0</v>
      </c>
      <c r="BH16" s="30">
        <f t="shared" si="21"/>
        <v>0</v>
      </c>
      <c r="BI16" s="30">
        <f t="shared" si="22"/>
        <v>0</v>
      </c>
    </row>
    <row r="17" spans="1:61" ht="24" x14ac:dyDescent="0.2">
      <c r="A17" s="39">
        <v>7</v>
      </c>
      <c r="B17" s="297" t="s">
        <v>242</v>
      </c>
      <c r="C17" s="118" t="s">
        <v>155</v>
      </c>
      <c r="D17" s="118" t="s">
        <v>197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11"/>
      <c r="AD17" s="30"/>
      <c r="AE17" s="30"/>
      <c r="AF17" s="30"/>
      <c r="AG17" s="30"/>
      <c r="AH17" s="30"/>
      <c r="AI17" s="30"/>
      <c r="AJ17" s="13"/>
      <c r="AK17" s="51">
        <f t="shared" si="4"/>
        <v>0</v>
      </c>
      <c r="AL17" s="52">
        <f t="shared" si="5"/>
        <v>0</v>
      </c>
      <c r="AM17" s="53">
        <f t="shared" si="6"/>
        <v>0</v>
      </c>
      <c r="AN17" s="54">
        <f t="shared" si="7"/>
        <v>0</v>
      </c>
      <c r="AO17" s="55">
        <f t="shared" si="8"/>
        <v>0</v>
      </c>
      <c r="AP17" s="45"/>
      <c r="AR17" s="56">
        <f t="shared" si="9"/>
        <v>0</v>
      </c>
      <c r="AS17" s="43"/>
      <c r="AT17" s="57">
        <f t="shared" si="10"/>
        <v>0</v>
      </c>
      <c r="AU17" s="58" t="str">
        <f t="shared" si="11"/>
        <v/>
      </c>
      <c r="AV17" s="56" t="str">
        <f t="shared" si="12"/>
        <v/>
      </c>
      <c r="AW17" s="43"/>
      <c r="AX17" s="57">
        <f t="shared" si="13"/>
        <v>0</v>
      </c>
      <c r="AY17" s="59" t="str">
        <f t="shared" si="14"/>
        <v/>
      </c>
      <c r="AZ17" s="56" t="str">
        <f t="shared" si="15"/>
        <v/>
      </c>
      <c r="BA17" s="31"/>
      <c r="BB17" s="60" t="str">
        <f t="shared" si="16"/>
        <v/>
      </c>
      <c r="BC17" s="62">
        <f t="shared" si="17"/>
        <v>0</v>
      </c>
      <c r="BE17" s="30">
        <f t="shared" si="18"/>
        <v>0</v>
      </c>
      <c r="BF17" s="30">
        <f t="shared" si="19"/>
        <v>0</v>
      </c>
      <c r="BG17" s="296">
        <f t="shared" si="20"/>
        <v>0</v>
      </c>
      <c r="BH17" s="30">
        <f t="shared" si="21"/>
        <v>0</v>
      </c>
      <c r="BI17" s="30">
        <f t="shared" si="22"/>
        <v>0</v>
      </c>
    </row>
    <row r="18" spans="1:61" ht="24" x14ac:dyDescent="0.2">
      <c r="A18" s="39">
        <v>8</v>
      </c>
      <c r="B18" s="298" t="s">
        <v>243</v>
      </c>
      <c r="C18" s="119" t="s">
        <v>156</v>
      </c>
      <c r="D18" s="119" t="s">
        <v>198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11"/>
      <c r="AD18" s="30"/>
      <c r="AE18" s="30"/>
      <c r="AF18" s="30"/>
      <c r="AG18" s="30"/>
      <c r="AH18" s="30"/>
      <c r="AI18" s="30"/>
      <c r="AJ18" s="13"/>
      <c r="AK18" s="51">
        <f t="shared" si="4"/>
        <v>0</v>
      </c>
      <c r="AL18" s="52">
        <f t="shared" si="5"/>
        <v>0</v>
      </c>
      <c r="AM18" s="53">
        <f t="shared" si="6"/>
        <v>0</v>
      </c>
      <c r="AN18" s="54">
        <f t="shared" si="7"/>
        <v>0</v>
      </c>
      <c r="AO18" s="55">
        <f t="shared" si="8"/>
        <v>0</v>
      </c>
      <c r="AP18" s="45"/>
      <c r="AR18" s="56">
        <f t="shared" si="9"/>
        <v>0</v>
      </c>
      <c r="AS18" s="43"/>
      <c r="AT18" s="57">
        <f t="shared" si="10"/>
        <v>0</v>
      </c>
      <c r="AU18" s="58" t="str">
        <f t="shared" si="11"/>
        <v/>
      </c>
      <c r="AV18" s="56" t="str">
        <f t="shared" si="12"/>
        <v/>
      </c>
      <c r="AW18" s="43"/>
      <c r="AX18" s="57">
        <f t="shared" si="13"/>
        <v>0</v>
      </c>
      <c r="AY18" s="59" t="str">
        <f t="shared" si="14"/>
        <v/>
      </c>
      <c r="AZ18" s="56" t="str">
        <f t="shared" si="15"/>
        <v/>
      </c>
      <c r="BA18" s="31"/>
      <c r="BB18" s="60" t="str">
        <f t="shared" si="16"/>
        <v/>
      </c>
      <c r="BC18" s="62">
        <f t="shared" si="17"/>
        <v>0</v>
      </c>
      <c r="BE18" s="30">
        <f t="shared" si="18"/>
        <v>0</v>
      </c>
      <c r="BF18" s="30">
        <f t="shared" si="19"/>
        <v>0</v>
      </c>
      <c r="BG18" s="296">
        <f t="shared" si="20"/>
        <v>0</v>
      </c>
      <c r="BH18" s="30">
        <f t="shared" si="21"/>
        <v>0</v>
      </c>
      <c r="BI18" s="30">
        <f t="shared" si="22"/>
        <v>0</v>
      </c>
    </row>
    <row r="19" spans="1:61" ht="24" x14ac:dyDescent="0.2">
      <c r="A19" s="39">
        <v>9</v>
      </c>
      <c r="B19" s="297" t="s">
        <v>244</v>
      </c>
      <c r="C19" s="118" t="s">
        <v>157</v>
      </c>
      <c r="D19" s="118" t="s">
        <v>148</v>
      </c>
      <c r="E19" s="29">
        <v>77</v>
      </c>
      <c r="F19" s="30"/>
      <c r="G19" s="30">
        <v>89</v>
      </c>
      <c r="H19" s="30"/>
      <c r="I19" s="30">
        <v>75</v>
      </c>
      <c r="J19" s="30"/>
      <c r="K19" s="30">
        <v>85</v>
      </c>
      <c r="L19" s="31"/>
      <c r="M19" s="29">
        <v>78</v>
      </c>
      <c r="N19" s="30"/>
      <c r="O19" s="30">
        <v>87</v>
      </c>
      <c r="P19" s="30"/>
      <c r="Q19" s="30">
        <v>81</v>
      </c>
      <c r="R19" s="30"/>
      <c r="S19" s="30">
        <v>84</v>
      </c>
      <c r="T19" s="31"/>
      <c r="U19" s="29">
        <v>80</v>
      </c>
      <c r="V19" s="30"/>
      <c r="W19" s="30">
        <v>89</v>
      </c>
      <c r="X19" s="30"/>
      <c r="Y19" s="30">
        <v>80</v>
      </c>
      <c r="Z19" s="30"/>
      <c r="AA19" s="30">
        <v>85</v>
      </c>
      <c r="AB19" s="31"/>
      <c r="AC19" s="11">
        <v>79</v>
      </c>
      <c r="AD19" s="30"/>
      <c r="AE19" s="30">
        <v>88</v>
      </c>
      <c r="AF19" s="30"/>
      <c r="AG19" s="30">
        <v>81</v>
      </c>
      <c r="AH19" s="30"/>
      <c r="AI19" s="30">
        <v>86</v>
      </c>
      <c r="AJ19" s="13"/>
      <c r="AK19" s="51">
        <f t="shared" si="4"/>
        <v>81.5</v>
      </c>
      <c r="AL19" s="52">
        <f t="shared" si="5"/>
        <v>82.5</v>
      </c>
      <c r="AM19" s="53">
        <f t="shared" si="6"/>
        <v>83.5</v>
      </c>
      <c r="AN19" s="54">
        <f t="shared" si="7"/>
        <v>83.5</v>
      </c>
      <c r="AO19" s="55">
        <f t="shared" si="8"/>
        <v>82.75</v>
      </c>
      <c r="AP19" s="45"/>
      <c r="AR19" s="56" t="str">
        <f t="shared" si="9"/>
        <v/>
      </c>
      <c r="AS19" s="43"/>
      <c r="AT19" s="57">
        <f t="shared" si="10"/>
        <v>0</v>
      </c>
      <c r="AU19" s="58" t="str">
        <f t="shared" si="11"/>
        <v/>
      </c>
      <c r="AV19" s="56" t="str">
        <f t="shared" si="12"/>
        <v/>
      </c>
      <c r="AW19" s="43"/>
      <c r="AX19" s="57">
        <f t="shared" si="13"/>
        <v>0</v>
      </c>
      <c r="AY19" s="59" t="str">
        <f t="shared" si="14"/>
        <v/>
      </c>
      <c r="AZ19" s="56" t="str">
        <f t="shared" si="15"/>
        <v/>
      </c>
      <c r="BA19" s="31"/>
      <c r="BB19" s="60">
        <f t="shared" si="16"/>
        <v>82.75</v>
      </c>
      <c r="BC19" s="62" t="str">
        <f t="shared" si="17"/>
        <v/>
      </c>
      <c r="BE19" s="30">
        <f t="shared" si="18"/>
        <v>78.5</v>
      </c>
      <c r="BF19" s="30">
        <f t="shared" si="19"/>
        <v>88.25</v>
      </c>
      <c r="BG19" s="296">
        <f t="shared" si="20"/>
        <v>79.25</v>
      </c>
      <c r="BH19" s="30">
        <f t="shared" si="21"/>
        <v>85</v>
      </c>
      <c r="BI19" s="30">
        <f t="shared" si="22"/>
        <v>82.75</v>
      </c>
    </row>
    <row r="20" spans="1:61" ht="24" x14ac:dyDescent="0.2">
      <c r="A20" s="39">
        <v>10</v>
      </c>
      <c r="B20" s="297" t="s">
        <v>245</v>
      </c>
      <c r="C20" s="119" t="s">
        <v>158</v>
      </c>
      <c r="D20" s="119" t="s">
        <v>199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11"/>
      <c r="AD20" s="30"/>
      <c r="AE20" s="30"/>
      <c r="AF20" s="30"/>
      <c r="AG20" s="30"/>
      <c r="AH20" s="30"/>
      <c r="AI20" s="30"/>
      <c r="AJ20" s="13"/>
      <c r="AK20" s="51">
        <f t="shared" si="4"/>
        <v>0</v>
      </c>
      <c r="AL20" s="52">
        <f t="shared" si="5"/>
        <v>0</v>
      </c>
      <c r="AM20" s="53">
        <f t="shared" si="6"/>
        <v>0</v>
      </c>
      <c r="AN20" s="54">
        <f t="shared" si="7"/>
        <v>0</v>
      </c>
      <c r="AO20" s="55">
        <f t="shared" si="8"/>
        <v>0</v>
      </c>
      <c r="AP20" s="45"/>
      <c r="AR20" s="56">
        <f t="shared" si="9"/>
        <v>0</v>
      </c>
      <c r="AS20" s="30"/>
      <c r="AT20" s="57">
        <f t="shared" si="10"/>
        <v>0</v>
      </c>
      <c r="AU20" s="58" t="str">
        <f t="shared" si="11"/>
        <v/>
      </c>
      <c r="AV20" s="56" t="str">
        <f t="shared" si="12"/>
        <v/>
      </c>
      <c r="AW20" s="30"/>
      <c r="AX20" s="57">
        <f t="shared" si="13"/>
        <v>0</v>
      </c>
      <c r="AY20" s="59" t="str">
        <f t="shared" si="14"/>
        <v/>
      </c>
      <c r="AZ20" s="56" t="str">
        <f t="shared" si="15"/>
        <v/>
      </c>
      <c r="BA20" s="31"/>
      <c r="BB20" s="60" t="str">
        <f t="shared" si="16"/>
        <v/>
      </c>
      <c r="BC20" s="62">
        <f t="shared" si="17"/>
        <v>0</v>
      </c>
      <c r="BE20" s="30">
        <f t="shared" si="18"/>
        <v>0</v>
      </c>
      <c r="BF20" s="30">
        <f t="shared" si="19"/>
        <v>0</v>
      </c>
      <c r="BG20" s="296">
        <f t="shared" si="20"/>
        <v>0</v>
      </c>
      <c r="BH20" s="30">
        <f t="shared" si="21"/>
        <v>0</v>
      </c>
      <c r="BI20" s="30">
        <f t="shared" si="22"/>
        <v>0</v>
      </c>
    </row>
    <row r="21" spans="1:61" ht="24" x14ac:dyDescent="0.2">
      <c r="A21" s="39">
        <v>11</v>
      </c>
      <c r="B21" s="298" t="s">
        <v>246</v>
      </c>
      <c r="C21" s="118" t="s">
        <v>159</v>
      </c>
      <c r="D21" s="118" t="s">
        <v>200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11"/>
      <c r="AD21" s="30"/>
      <c r="AE21" s="30"/>
      <c r="AF21" s="30"/>
      <c r="AG21" s="30"/>
      <c r="AH21" s="30"/>
      <c r="AI21" s="30"/>
      <c r="AJ21" s="13"/>
      <c r="AK21" s="51">
        <f t="shared" si="4"/>
        <v>0</v>
      </c>
      <c r="AL21" s="52">
        <f t="shared" si="5"/>
        <v>0</v>
      </c>
      <c r="AM21" s="53">
        <f t="shared" si="6"/>
        <v>0</v>
      </c>
      <c r="AN21" s="54">
        <f t="shared" si="7"/>
        <v>0</v>
      </c>
      <c r="AO21" s="55">
        <f t="shared" si="8"/>
        <v>0</v>
      </c>
      <c r="AP21" s="45"/>
      <c r="AR21" s="56">
        <f t="shared" si="9"/>
        <v>0</v>
      </c>
      <c r="AS21" s="30"/>
      <c r="AT21" s="57">
        <f t="shared" si="10"/>
        <v>0</v>
      </c>
      <c r="AU21" s="58" t="str">
        <f t="shared" si="11"/>
        <v/>
      </c>
      <c r="AV21" s="56" t="str">
        <f t="shared" si="12"/>
        <v/>
      </c>
      <c r="AW21" s="30"/>
      <c r="AX21" s="57">
        <f t="shared" si="13"/>
        <v>0</v>
      </c>
      <c r="AY21" s="59" t="str">
        <f t="shared" si="14"/>
        <v/>
      </c>
      <c r="AZ21" s="56" t="str">
        <f t="shared" si="15"/>
        <v/>
      </c>
      <c r="BA21" s="31"/>
      <c r="BB21" s="60" t="str">
        <f t="shared" si="16"/>
        <v/>
      </c>
      <c r="BC21" s="62">
        <f t="shared" si="17"/>
        <v>0</v>
      </c>
      <c r="BE21" s="30">
        <f t="shared" si="18"/>
        <v>0</v>
      </c>
      <c r="BF21" s="30">
        <f t="shared" si="19"/>
        <v>0</v>
      </c>
      <c r="BG21" s="296">
        <f t="shared" si="20"/>
        <v>0</v>
      </c>
      <c r="BH21" s="30">
        <f t="shared" si="21"/>
        <v>0</v>
      </c>
      <c r="BI21" s="30">
        <f t="shared" si="22"/>
        <v>0</v>
      </c>
    </row>
    <row r="22" spans="1:61" ht="24" x14ac:dyDescent="0.2">
      <c r="A22" s="39">
        <v>12</v>
      </c>
      <c r="B22" s="297" t="s">
        <v>247</v>
      </c>
      <c r="C22" s="119" t="s">
        <v>160</v>
      </c>
      <c r="D22" s="119" t="s">
        <v>201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11"/>
      <c r="AD22" s="30"/>
      <c r="AE22" s="30"/>
      <c r="AF22" s="30"/>
      <c r="AG22" s="30"/>
      <c r="AH22" s="30"/>
      <c r="AI22" s="30"/>
      <c r="AJ22" s="13"/>
      <c r="AK22" s="51">
        <f t="shared" si="4"/>
        <v>0</v>
      </c>
      <c r="AL22" s="52">
        <f t="shared" si="5"/>
        <v>0</v>
      </c>
      <c r="AM22" s="53">
        <f t="shared" si="6"/>
        <v>0</v>
      </c>
      <c r="AN22" s="54">
        <f t="shared" si="7"/>
        <v>0</v>
      </c>
      <c r="AO22" s="55">
        <f t="shared" si="8"/>
        <v>0</v>
      </c>
      <c r="AP22" s="45"/>
      <c r="AR22" s="56">
        <f t="shared" si="9"/>
        <v>0</v>
      </c>
      <c r="AS22" s="30"/>
      <c r="AT22" s="57">
        <f t="shared" si="10"/>
        <v>0</v>
      </c>
      <c r="AU22" s="58" t="str">
        <f t="shared" si="11"/>
        <v/>
      </c>
      <c r="AV22" s="56" t="str">
        <f t="shared" si="12"/>
        <v/>
      </c>
      <c r="AW22" s="30"/>
      <c r="AX22" s="57">
        <f t="shared" si="13"/>
        <v>0</v>
      </c>
      <c r="AY22" s="59" t="str">
        <f t="shared" si="14"/>
        <v/>
      </c>
      <c r="AZ22" s="56" t="str">
        <f t="shared" si="15"/>
        <v/>
      </c>
      <c r="BA22" s="31"/>
      <c r="BB22" s="60" t="str">
        <f t="shared" si="16"/>
        <v/>
      </c>
      <c r="BC22" s="62">
        <f t="shared" si="17"/>
        <v>0</v>
      </c>
      <c r="BE22" s="30">
        <f t="shared" si="18"/>
        <v>0</v>
      </c>
      <c r="BF22" s="30">
        <f t="shared" si="19"/>
        <v>0</v>
      </c>
      <c r="BG22" s="296">
        <f t="shared" si="20"/>
        <v>0</v>
      </c>
      <c r="BH22" s="30">
        <f t="shared" si="21"/>
        <v>0</v>
      </c>
      <c r="BI22" s="30">
        <f t="shared" si="22"/>
        <v>0</v>
      </c>
    </row>
    <row r="23" spans="1:61" ht="24" x14ac:dyDescent="0.2">
      <c r="A23" s="39">
        <v>13</v>
      </c>
      <c r="B23" s="297" t="s">
        <v>248</v>
      </c>
      <c r="C23" s="118" t="s">
        <v>161</v>
      </c>
      <c r="D23" s="118" t="s">
        <v>202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11"/>
      <c r="AD23" s="30"/>
      <c r="AE23" s="30"/>
      <c r="AF23" s="30"/>
      <c r="AG23" s="30"/>
      <c r="AH23" s="30"/>
      <c r="AI23" s="30"/>
      <c r="AJ23" s="13"/>
      <c r="AK23" s="51">
        <f t="shared" si="4"/>
        <v>0</v>
      </c>
      <c r="AL23" s="52">
        <f t="shared" si="5"/>
        <v>0</v>
      </c>
      <c r="AM23" s="53">
        <f t="shared" si="6"/>
        <v>0</v>
      </c>
      <c r="AN23" s="54">
        <f t="shared" si="7"/>
        <v>0</v>
      </c>
      <c r="AO23" s="55">
        <f t="shared" si="8"/>
        <v>0</v>
      </c>
      <c r="AP23" s="45"/>
      <c r="AR23" s="56">
        <f t="shared" si="9"/>
        <v>0</v>
      </c>
      <c r="AS23" s="30"/>
      <c r="AT23" s="57">
        <f t="shared" si="10"/>
        <v>0</v>
      </c>
      <c r="AU23" s="58" t="str">
        <f t="shared" si="11"/>
        <v/>
      </c>
      <c r="AV23" s="56" t="str">
        <f t="shared" si="12"/>
        <v/>
      </c>
      <c r="AW23" s="30"/>
      <c r="AX23" s="57">
        <f t="shared" si="13"/>
        <v>0</v>
      </c>
      <c r="AY23" s="59" t="str">
        <f t="shared" si="14"/>
        <v/>
      </c>
      <c r="AZ23" s="56" t="str">
        <f t="shared" si="15"/>
        <v/>
      </c>
      <c r="BA23" s="31"/>
      <c r="BB23" s="60" t="str">
        <f t="shared" si="16"/>
        <v/>
      </c>
      <c r="BC23" s="62">
        <f t="shared" si="17"/>
        <v>0</v>
      </c>
      <c r="BE23" s="30">
        <f t="shared" si="18"/>
        <v>0</v>
      </c>
      <c r="BF23" s="30">
        <f t="shared" si="19"/>
        <v>0</v>
      </c>
      <c r="BG23" s="296">
        <f t="shared" si="20"/>
        <v>0</v>
      </c>
      <c r="BH23" s="30">
        <f t="shared" si="21"/>
        <v>0</v>
      </c>
      <c r="BI23" s="30">
        <f t="shared" si="22"/>
        <v>0</v>
      </c>
    </row>
    <row r="24" spans="1:61" ht="24" x14ac:dyDescent="0.2">
      <c r="A24" s="39">
        <v>14</v>
      </c>
      <c r="B24" s="298" t="s">
        <v>249</v>
      </c>
      <c r="C24" s="119" t="s">
        <v>162</v>
      </c>
      <c r="D24" s="119" t="s">
        <v>203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11"/>
      <c r="AD24" s="30"/>
      <c r="AE24" s="30"/>
      <c r="AF24" s="30"/>
      <c r="AG24" s="30"/>
      <c r="AH24" s="30"/>
      <c r="AI24" s="30"/>
      <c r="AJ24" s="13"/>
      <c r="AK24" s="51">
        <f t="shared" si="4"/>
        <v>0</v>
      </c>
      <c r="AL24" s="52">
        <f t="shared" si="5"/>
        <v>0</v>
      </c>
      <c r="AM24" s="53">
        <f t="shared" si="6"/>
        <v>0</v>
      </c>
      <c r="AN24" s="54">
        <f t="shared" si="7"/>
        <v>0</v>
      </c>
      <c r="AO24" s="55">
        <f t="shared" si="8"/>
        <v>0</v>
      </c>
      <c r="AP24" s="45"/>
      <c r="AR24" s="56">
        <f t="shared" si="9"/>
        <v>0</v>
      </c>
      <c r="AS24" s="30"/>
      <c r="AT24" s="57">
        <f t="shared" si="10"/>
        <v>0</v>
      </c>
      <c r="AU24" s="58" t="str">
        <f t="shared" si="11"/>
        <v/>
      </c>
      <c r="AV24" s="56" t="str">
        <f t="shared" si="12"/>
        <v/>
      </c>
      <c r="AW24" s="30"/>
      <c r="AX24" s="57">
        <f t="shared" si="13"/>
        <v>0</v>
      </c>
      <c r="AY24" s="59" t="str">
        <f t="shared" si="14"/>
        <v/>
      </c>
      <c r="AZ24" s="56" t="str">
        <f t="shared" si="15"/>
        <v/>
      </c>
      <c r="BA24" s="31"/>
      <c r="BB24" s="60" t="str">
        <f t="shared" si="16"/>
        <v/>
      </c>
      <c r="BC24" s="62">
        <f t="shared" si="17"/>
        <v>0</v>
      </c>
      <c r="BE24" s="30">
        <f t="shared" si="18"/>
        <v>0</v>
      </c>
      <c r="BF24" s="30">
        <f t="shared" si="19"/>
        <v>0</v>
      </c>
      <c r="BG24" s="296">
        <f t="shared" si="20"/>
        <v>0</v>
      </c>
      <c r="BH24" s="30">
        <f t="shared" si="21"/>
        <v>0</v>
      </c>
      <c r="BI24" s="30">
        <f t="shared" si="22"/>
        <v>0</v>
      </c>
    </row>
    <row r="25" spans="1:61" ht="24" x14ac:dyDescent="0.2">
      <c r="A25" s="39">
        <v>15</v>
      </c>
      <c r="B25" s="297" t="s">
        <v>250</v>
      </c>
      <c r="C25" s="118" t="s">
        <v>163</v>
      </c>
      <c r="D25" s="118" t="s">
        <v>204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11"/>
      <c r="AD25" s="30"/>
      <c r="AE25" s="30"/>
      <c r="AF25" s="30"/>
      <c r="AG25" s="30"/>
      <c r="AH25" s="30"/>
      <c r="AI25" s="30"/>
      <c r="AJ25" s="13"/>
      <c r="AK25" s="51">
        <f t="shared" si="4"/>
        <v>0</v>
      </c>
      <c r="AL25" s="52">
        <f t="shared" si="5"/>
        <v>0</v>
      </c>
      <c r="AM25" s="53">
        <f t="shared" si="6"/>
        <v>0</v>
      </c>
      <c r="AN25" s="54">
        <f t="shared" si="7"/>
        <v>0</v>
      </c>
      <c r="AO25" s="55">
        <f t="shared" si="8"/>
        <v>0</v>
      </c>
      <c r="AP25" s="45"/>
      <c r="AR25" s="56">
        <f t="shared" si="9"/>
        <v>0</v>
      </c>
      <c r="AS25" s="30"/>
      <c r="AT25" s="57">
        <f t="shared" si="10"/>
        <v>0</v>
      </c>
      <c r="AU25" s="58" t="str">
        <f t="shared" si="11"/>
        <v/>
      </c>
      <c r="AV25" s="56" t="str">
        <f t="shared" si="12"/>
        <v/>
      </c>
      <c r="AW25" s="30"/>
      <c r="AX25" s="57">
        <f t="shared" si="13"/>
        <v>0</v>
      </c>
      <c r="AY25" s="59" t="str">
        <f t="shared" si="14"/>
        <v/>
      </c>
      <c r="AZ25" s="56" t="str">
        <f t="shared" si="15"/>
        <v/>
      </c>
      <c r="BA25" s="31"/>
      <c r="BB25" s="60" t="str">
        <f t="shared" si="16"/>
        <v/>
      </c>
      <c r="BC25" s="62">
        <f t="shared" si="17"/>
        <v>0</v>
      </c>
      <c r="BE25" s="30">
        <f t="shared" si="18"/>
        <v>0</v>
      </c>
      <c r="BF25" s="30">
        <f t="shared" si="19"/>
        <v>0</v>
      </c>
      <c r="BG25" s="296">
        <f t="shared" si="20"/>
        <v>0</v>
      </c>
      <c r="BH25" s="30">
        <f t="shared" si="21"/>
        <v>0</v>
      </c>
      <c r="BI25" s="30">
        <f t="shared" si="22"/>
        <v>0</v>
      </c>
    </row>
    <row r="26" spans="1:61" ht="24" x14ac:dyDescent="0.2">
      <c r="A26" s="39">
        <v>16</v>
      </c>
      <c r="B26" s="297" t="s">
        <v>251</v>
      </c>
      <c r="C26" s="119" t="s">
        <v>164</v>
      </c>
      <c r="D26" s="119" t="s">
        <v>205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11"/>
      <c r="AD26" s="30"/>
      <c r="AE26" s="30"/>
      <c r="AF26" s="30"/>
      <c r="AG26" s="30"/>
      <c r="AH26" s="30"/>
      <c r="AI26" s="30"/>
      <c r="AJ26" s="13"/>
      <c r="AK26" s="51">
        <f t="shared" si="4"/>
        <v>0</v>
      </c>
      <c r="AL26" s="52">
        <f t="shared" si="5"/>
        <v>0</v>
      </c>
      <c r="AM26" s="53">
        <f t="shared" si="6"/>
        <v>0</v>
      </c>
      <c r="AN26" s="54">
        <f t="shared" si="7"/>
        <v>0</v>
      </c>
      <c r="AO26" s="55">
        <f t="shared" si="8"/>
        <v>0</v>
      </c>
      <c r="AP26" s="45"/>
      <c r="AR26" s="56">
        <f t="shared" si="9"/>
        <v>0</v>
      </c>
      <c r="AS26" s="30"/>
      <c r="AT26" s="57">
        <f t="shared" si="10"/>
        <v>0</v>
      </c>
      <c r="AU26" s="58" t="str">
        <f t="shared" si="11"/>
        <v/>
      </c>
      <c r="AV26" s="56" t="str">
        <f t="shared" si="12"/>
        <v/>
      </c>
      <c r="AW26" s="30"/>
      <c r="AX26" s="57">
        <f t="shared" si="13"/>
        <v>0</v>
      </c>
      <c r="AY26" s="59" t="str">
        <f t="shared" si="14"/>
        <v/>
      </c>
      <c r="AZ26" s="56" t="str">
        <f t="shared" si="15"/>
        <v/>
      </c>
      <c r="BA26" s="31"/>
      <c r="BB26" s="60" t="str">
        <f t="shared" si="16"/>
        <v/>
      </c>
      <c r="BC26" s="62">
        <f t="shared" si="17"/>
        <v>0</v>
      </c>
      <c r="BE26" s="30">
        <f t="shared" si="18"/>
        <v>0</v>
      </c>
      <c r="BF26" s="30">
        <f t="shared" si="19"/>
        <v>0</v>
      </c>
      <c r="BG26" s="296">
        <f t="shared" si="20"/>
        <v>0</v>
      </c>
      <c r="BH26" s="30">
        <f t="shared" si="21"/>
        <v>0</v>
      </c>
      <c r="BI26" s="30">
        <f t="shared" si="22"/>
        <v>0</v>
      </c>
    </row>
    <row r="27" spans="1:61" ht="24" x14ac:dyDescent="0.2">
      <c r="A27" s="39">
        <v>17</v>
      </c>
      <c r="B27" s="298" t="s">
        <v>252</v>
      </c>
      <c r="C27" s="118" t="s">
        <v>165</v>
      </c>
      <c r="D27" s="118" t="s">
        <v>206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11"/>
      <c r="AD27" s="30"/>
      <c r="AE27" s="30"/>
      <c r="AF27" s="30"/>
      <c r="AG27" s="30"/>
      <c r="AH27" s="30"/>
      <c r="AI27" s="30"/>
      <c r="AJ27" s="13"/>
      <c r="AK27" s="51">
        <f t="shared" si="4"/>
        <v>0</v>
      </c>
      <c r="AL27" s="52">
        <f t="shared" si="5"/>
        <v>0</v>
      </c>
      <c r="AM27" s="53">
        <f t="shared" si="6"/>
        <v>0</v>
      </c>
      <c r="AN27" s="54">
        <f t="shared" si="7"/>
        <v>0</v>
      </c>
      <c r="AO27" s="55">
        <f t="shared" si="8"/>
        <v>0</v>
      </c>
      <c r="AP27" s="45"/>
      <c r="AR27" s="56">
        <f t="shared" si="9"/>
        <v>0</v>
      </c>
      <c r="AS27" s="30"/>
      <c r="AT27" s="57">
        <f t="shared" si="10"/>
        <v>0</v>
      </c>
      <c r="AU27" s="58" t="str">
        <f t="shared" si="11"/>
        <v/>
      </c>
      <c r="AV27" s="56" t="str">
        <f t="shared" si="12"/>
        <v/>
      </c>
      <c r="AW27" s="30"/>
      <c r="AX27" s="57">
        <f t="shared" si="13"/>
        <v>0</v>
      </c>
      <c r="AY27" s="59" t="str">
        <f t="shared" si="14"/>
        <v/>
      </c>
      <c r="AZ27" s="56" t="str">
        <f t="shared" si="15"/>
        <v/>
      </c>
      <c r="BA27" s="31"/>
      <c r="BB27" s="60" t="str">
        <f t="shared" si="16"/>
        <v/>
      </c>
      <c r="BC27" s="62">
        <f t="shared" si="17"/>
        <v>0</v>
      </c>
      <c r="BE27" s="30">
        <f t="shared" si="18"/>
        <v>0</v>
      </c>
      <c r="BF27" s="30">
        <f t="shared" si="19"/>
        <v>0</v>
      </c>
      <c r="BG27" s="296">
        <f t="shared" si="20"/>
        <v>0</v>
      </c>
      <c r="BH27" s="30">
        <f t="shared" si="21"/>
        <v>0</v>
      </c>
      <c r="BI27" s="30">
        <f t="shared" si="22"/>
        <v>0</v>
      </c>
    </row>
    <row r="28" spans="1:61" ht="24" x14ac:dyDescent="0.2">
      <c r="A28" s="39">
        <v>18</v>
      </c>
      <c r="B28" s="297" t="s">
        <v>253</v>
      </c>
      <c r="C28" s="119" t="s">
        <v>166</v>
      </c>
      <c r="D28" s="119" t="s">
        <v>207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11"/>
      <c r="AD28" s="30"/>
      <c r="AE28" s="30"/>
      <c r="AF28" s="30"/>
      <c r="AG28" s="30"/>
      <c r="AH28" s="30"/>
      <c r="AI28" s="30"/>
      <c r="AJ28" s="13"/>
      <c r="AK28" s="51">
        <f t="shared" si="4"/>
        <v>0</v>
      </c>
      <c r="AL28" s="52">
        <f t="shared" si="5"/>
        <v>0</v>
      </c>
      <c r="AM28" s="53">
        <f t="shared" si="6"/>
        <v>0</v>
      </c>
      <c r="AN28" s="54">
        <f t="shared" si="7"/>
        <v>0</v>
      </c>
      <c r="AO28" s="55">
        <f t="shared" si="8"/>
        <v>0</v>
      </c>
      <c r="AP28" s="45"/>
      <c r="AR28" s="56">
        <f t="shared" si="9"/>
        <v>0</v>
      </c>
      <c r="AS28" s="30"/>
      <c r="AT28" s="57">
        <f t="shared" si="10"/>
        <v>0</v>
      </c>
      <c r="AU28" s="58" t="str">
        <f t="shared" si="11"/>
        <v/>
      </c>
      <c r="AV28" s="56" t="str">
        <f t="shared" si="12"/>
        <v/>
      </c>
      <c r="AW28" s="30"/>
      <c r="AX28" s="57">
        <f t="shared" si="13"/>
        <v>0</v>
      </c>
      <c r="AY28" s="59" t="str">
        <f t="shared" si="14"/>
        <v/>
      </c>
      <c r="AZ28" s="56" t="str">
        <f t="shared" si="15"/>
        <v/>
      </c>
      <c r="BA28" s="31"/>
      <c r="BB28" s="60" t="str">
        <f t="shared" si="16"/>
        <v/>
      </c>
      <c r="BC28" s="62">
        <f t="shared" si="17"/>
        <v>0</v>
      </c>
      <c r="BE28" s="30">
        <f t="shared" si="18"/>
        <v>0</v>
      </c>
      <c r="BF28" s="30">
        <f t="shared" si="19"/>
        <v>0</v>
      </c>
      <c r="BG28" s="296">
        <f t="shared" si="20"/>
        <v>0</v>
      </c>
      <c r="BH28" s="30">
        <f t="shared" si="21"/>
        <v>0</v>
      </c>
      <c r="BI28" s="30">
        <f t="shared" si="22"/>
        <v>0</v>
      </c>
    </row>
    <row r="29" spans="1:61" ht="24" x14ac:dyDescent="0.2">
      <c r="A29" s="39">
        <v>19</v>
      </c>
      <c r="B29" s="297" t="s">
        <v>254</v>
      </c>
      <c r="C29" s="118" t="s">
        <v>167</v>
      </c>
      <c r="D29" s="118" t="s">
        <v>208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11"/>
      <c r="AD29" s="30"/>
      <c r="AE29" s="30"/>
      <c r="AF29" s="30"/>
      <c r="AG29" s="30"/>
      <c r="AH29" s="30"/>
      <c r="AI29" s="30"/>
      <c r="AJ29" s="13"/>
      <c r="AK29" s="51">
        <f t="shared" si="4"/>
        <v>0</v>
      </c>
      <c r="AL29" s="52">
        <f t="shared" si="5"/>
        <v>0</v>
      </c>
      <c r="AM29" s="53">
        <f t="shared" si="6"/>
        <v>0</v>
      </c>
      <c r="AN29" s="54">
        <f t="shared" si="7"/>
        <v>0</v>
      </c>
      <c r="AO29" s="55">
        <f t="shared" si="8"/>
        <v>0</v>
      </c>
      <c r="AP29" s="45"/>
      <c r="AR29" s="56">
        <f t="shared" si="9"/>
        <v>0</v>
      </c>
      <c r="AS29" s="30"/>
      <c r="AT29" s="57">
        <f t="shared" si="10"/>
        <v>0</v>
      </c>
      <c r="AU29" s="58" t="str">
        <f t="shared" si="11"/>
        <v/>
      </c>
      <c r="AV29" s="56" t="str">
        <f t="shared" si="12"/>
        <v/>
      </c>
      <c r="AW29" s="30"/>
      <c r="AX29" s="57">
        <f t="shared" si="13"/>
        <v>0</v>
      </c>
      <c r="AY29" s="59" t="str">
        <f t="shared" si="14"/>
        <v/>
      </c>
      <c r="AZ29" s="56" t="str">
        <f t="shared" si="15"/>
        <v/>
      </c>
      <c r="BA29" s="31"/>
      <c r="BB29" s="60" t="str">
        <f t="shared" si="16"/>
        <v/>
      </c>
      <c r="BC29" s="62">
        <f t="shared" si="17"/>
        <v>0</v>
      </c>
      <c r="BE29" s="30">
        <f t="shared" si="18"/>
        <v>0</v>
      </c>
      <c r="BF29" s="30">
        <f t="shared" si="19"/>
        <v>0</v>
      </c>
      <c r="BG29" s="296">
        <f t="shared" si="20"/>
        <v>0</v>
      </c>
      <c r="BH29" s="30">
        <f t="shared" si="21"/>
        <v>0</v>
      </c>
      <c r="BI29" s="30">
        <f t="shared" si="22"/>
        <v>0</v>
      </c>
    </row>
    <row r="30" spans="1:61" ht="24" x14ac:dyDescent="0.2">
      <c r="A30" s="39">
        <v>20</v>
      </c>
      <c r="B30" s="298" t="s">
        <v>255</v>
      </c>
      <c r="C30" s="119" t="s">
        <v>168</v>
      </c>
      <c r="D30" s="119" t="s">
        <v>209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11"/>
      <c r="AD30" s="30"/>
      <c r="AE30" s="30"/>
      <c r="AF30" s="30"/>
      <c r="AG30" s="30"/>
      <c r="AH30" s="30"/>
      <c r="AI30" s="30"/>
      <c r="AJ30" s="13"/>
      <c r="AK30" s="51">
        <f t="shared" si="4"/>
        <v>0</v>
      </c>
      <c r="AL30" s="52">
        <f t="shared" si="5"/>
        <v>0</v>
      </c>
      <c r="AM30" s="53">
        <f t="shared" si="6"/>
        <v>0</v>
      </c>
      <c r="AN30" s="54">
        <f t="shared" si="7"/>
        <v>0</v>
      </c>
      <c r="AO30" s="55">
        <f t="shared" si="8"/>
        <v>0</v>
      </c>
      <c r="AP30" s="45"/>
      <c r="AR30" s="56">
        <f t="shared" si="9"/>
        <v>0</v>
      </c>
      <c r="AS30" s="30"/>
      <c r="AT30" s="57">
        <f t="shared" si="10"/>
        <v>0</v>
      </c>
      <c r="AU30" s="58" t="str">
        <f t="shared" si="11"/>
        <v/>
      </c>
      <c r="AV30" s="56" t="str">
        <f t="shared" si="12"/>
        <v/>
      </c>
      <c r="AW30" s="30"/>
      <c r="AX30" s="57">
        <f t="shared" si="13"/>
        <v>0</v>
      </c>
      <c r="AY30" s="59" t="str">
        <f t="shared" si="14"/>
        <v/>
      </c>
      <c r="AZ30" s="56" t="str">
        <f t="shared" si="15"/>
        <v/>
      </c>
      <c r="BA30" s="31"/>
      <c r="BB30" s="60" t="str">
        <f t="shared" si="16"/>
        <v/>
      </c>
      <c r="BC30" s="62">
        <f t="shared" si="17"/>
        <v>0</v>
      </c>
      <c r="BE30" s="30">
        <f t="shared" si="18"/>
        <v>0</v>
      </c>
      <c r="BF30" s="30">
        <f t="shared" si="19"/>
        <v>0</v>
      </c>
      <c r="BG30" s="296">
        <f t="shared" si="20"/>
        <v>0</v>
      </c>
      <c r="BH30" s="30">
        <f t="shared" si="21"/>
        <v>0</v>
      </c>
      <c r="BI30" s="30">
        <f t="shared" si="22"/>
        <v>0</v>
      </c>
    </row>
    <row r="31" spans="1:61" ht="24" x14ac:dyDescent="0.2">
      <c r="A31" s="39">
        <v>21</v>
      </c>
      <c r="B31" s="297" t="s">
        <v>256</v>
      </c>
      <c r="C31" s="118" t="s">
        <v>169</v>
      </c>
      <c r="D31" s="118" t="s">
        <v>210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11"/>
      <c r="AD31" s="30"/>
      <c r="AE31" s="30"/>
      <c r="AF31" s="30"/>
      <c r="AG31" s="30"/>
      <c r="AH31" s="30"/>
      <c r="AI31" s="30"/>
      <c r="AJ31" s="13"/>
      <c r="AK31" s="51">
        <f t="shared" si="4"/>
        <v>0</v>
      </c>
      <c r="AL31" s="52">
        <f t="shared" si="5"/>
        <v>0</v>
      </c>
      <c r="AM31" s="53">
        <f t="shared" si="6"/>
        <v>0</v>
      </c>
      <c r="AN31" s="54">
        <f t="shared" si="7"/>
        <v>0</v>
      </c>
      <c r="AO31" s="55">
        <f t="shared" si="8"/>
        <v>0</v>
      </c>
      <c r="AP31" s="45"/>
      <c r="AR31" s="56">
        <f t="shared" si="9"/>
        <v>0</v>
      </c>
      <c r="AS31" s="30"/>
      <c r="AT31" s="57">
        <f t="shared" si="10"/>
        <v>0</v>
      </c>
      <c r="AU31" s="58" t="str">
        <f t="shared" si="11"/>
        <v/>
      </c>
      <c r="AV31" s="56" t="str">
        <f t="shared" si="12"/>
        <v/>
      </c>
      <c r="AW31" s="30"/>
      <c r="AX31" s="57">
        <f t="shared" si="13"/>
        <v>0</v>
      </c>
      <c r="AY31" s="59" t="str">
        <f t="shared" si="14"/>
        <v/>
      </c>
      <c r="AZ31" s="56" t="str">
        <f t="shared" si="15"/>
        <v/>
      </c>
      <c r="BA31" s="31"/>
      <c r="BB31" s="60" t="str">
        <f t="shared" si="16"/>
        <v/>
      </c>
      <c r="BC31" s="62">
        <f t="shared" si="17"/>
        <v>0</v>
      </c>
      <c r="BE31" s="30">
        <f t="shared" si="18"/>
        <v>0</v>
      </c>
      <c r="BF31" s="30">
        <f t="shared" si="19"/>
        <v>0</v>
      </c>
      <c r="BG31" s="296">
        <f t="shared" si="20"/>
        <v>0</v>
      </c>
      <c r="BH31" s="30">
        <f t="shared" si="21"/>
        <v>0</v>
      </c>
      <c r="BI31" s="30">
        <f t="shared" si="22"/>
        <v>0</v>
      </c>
    </row>
    <row r="32" spans="1:61" ht="24" x14ac:dyDescent="0.2">
      <c r="A32" s="39">
        <v>22</v>
      </c>
      <c r="B32" s="297" t="s">
        <v>257</v>
      </c>
      <c r="C32" s="119" t="s">
        <v>170</v>
      </c>
      <c r="D32" s="119" t="s">
        <v>211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11"/>
      <c r="AD32" s="30"/>
      <c r="AE32" s="30"/>
      <c r="AF32" s="30"/>
      <c r="AG32" s="30"/>
      <c r="AH32" s="30"/>
      <c r="AI32" s="30"/>
      <c r="AJ32" s="13"/>
      <c r="AK32" s="51">
        <f t="shared" si="4"/>
        <v>0</v>
      </c>
      <c r="AL32" s="52">
        <f t="shared" si="5"/>
        <v>0</v>
      </c>
      <c r="AM32" s="53">
        <f t="shared" si="6"/>
        <v>0</v>
      </c>
      <c r="AN32" s="54">
        <f t="shared" si="7"/>
        <v>0</v>
      </c>
      <c r="AO32" s="55">
        <f t="shared" si="8"/>
        <v>0</v>
      </c>
      <c r="AP32" s="45"/>
      <c r="AR32" s="56">
        <f t="shared" si="9"/>
        <v>0</v>
      </c>
      <c r="AS32" s="30"/>
      <c r="AT32" s="57">
        <f t="shared" si="10"/>
        <v>0</v>
      </c>
      <c r="AU32" s="58" t="str">
        <f t="shared" si="11"/>
        <v/>
      </c>
      <c r="AV32" s="56" t="str">
        <f t="shared" si="12"/>
        <v/>
      </c>
      <c r="AW32" s="30"/>
      <c r="AX32" s="57">
        <f t="shared" si="13"/>
        <v>0</v>
      </c>
      <c r="AY32" s="59" t="str">
        <f t="shared" si="14"/>
        <v/>
      </c>
      <c r="AZ32" s="56" t="str">
        <f t="shared" si="15"/>
        <v/>
      </c>
      <c r="BA32" s="31"/>
      <c r="BB32" s="60" t="str">
        <f t="shared" si="16"/>
        <v/>
      </c>
      <c r="BC32" s="62">
        <f t="shared" si="17"/>
        <v>0</v>
      </c>
      <c r="BE32" s="30">
        <f t="shared" si="18"/>
        <v>0</v>
      </c>
      <c r="BF32" s="30">
        <f t="shared" si="19"/>
        <v>0</v>
      </c>
      <c r="BG32" s="296">
        <f t="shared" si="20"/>
        <v>0</v>
      </c>
      <c r="BH32" s="30">
        <f t="shared" si="21"/>
        <v>0</v>
      </c>
      <c r="BI32" s="30">
        <f t="shared" si="22"/>
        <v>0</v>
      </c>
    </row>
    <row r="33" spans="1:61" ht="24" x14ac:dyDescent="0.2">
      <c r="A33" s="39">
        <v>23</v>
      </c>
      <c r="B33" s="298" t="s">
        <v>258</v>
      </c>
      <c r="C33" s="118" t="s">
        <v>171</v>
      </c>
      <c r="D33" s="118" t="s">
        <v>212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11"/>
      <c r="AD33" s="30"/>
      <c r="AE33" s="30"/>
      <c r="AF33" s="30"/>
      <c r="AG33" s="30"/>
      <c r="AH33" s="30"/>
      <c r="AI33" s="30"/>
      <c r="AJ33" s="13"/>
      <c r="AK33" s="51">
        <f t="shared" si="4"/>
        <v>0</v>
      </c>
      <c r="AL33" s="52">
        <f t="shared" si="5"/>
        <v>0</v>
      </c>
      <c r="AM33" s="53">
        <f t="shared" si="6"/>
        <v>0</v>
      </c>
      <c r="AN33" s="54">
        <f t="shared" si="7"/>
        <v>0</v>
      </c>
      <c r="AO33" s="55">
        <f t="shared" si="8"/>
        <v>0</v>
      </c>
      <c r="AP33" s="45"/>
      <c r="AR33" s="56">
        <f t="shared" si="9"/>
        <v>0</v>
      </c>
      <c r="AS33" s="30"/>
      <c r="AT33" s="57">
        <f t="shared" si="10"/>
        <v>0</v>
      </c>
      <c r="AU33" s="58" t="str">
        <f t="shared" si="11"/>
        <v/>
      </c>
      <c r="AV33" s="56" t="str">
        <f t="shared" si="12"/>
        <v/>
      </c>
      <c r="AW33" s="30"/>
      <c r="AX33" s="57">
        <f t="shared" si="13"/>
        <v>0</v>
      </c>
      <c r="AY33" s="59" t="str">
        <f t="shared" si="14"/>
        <v/>
      </c>
      <c r="AZ33" s="56" t="str">
        <f t="shared" si="15"/>
        <v/>
      </c>
      <c r="BA33" s="31"/>
      <c r="BB33" s="60" t="str">
        <f t="shared" si="16"/>
        <v/>
      </c>
      <c r="BC33" s="62">
        <f t="shared" si="17"/>
        <v>0</v>
      </c>
      <c r="BE33" s="30">
        <f t="shared" si="18"/>
        <v>0</v>
      </c>
      <c r="BF33" s="30">
        <f t="shared" si="19"/>
        <v>0</v>
      </c>
      <c r="BG33" s="296">
        <f t="shared" si="20"/>
        <v>0</v>
      </c>
      <c r="BH33" s="30">
        <f t="shared" si="21"/>
        <v>0</v>
      </c>
      <c r="BI33" s="30">
        <f t="shared" si="22"/>
        <v>0</v>
      </c>
    </row>
    <row r="34" spans="1:61" ht="24" x14ac:dyDescent="0.2">
      <c r="A34" s="39">
        <v>24</v>
      </c>
      <c r="B34" s="297" t="s">
        <v>259</v>
      </c>
      <c r="C34" s="119" t="s">
        <v>172</v>
      </c>
      <c r="D34" s="119" t="s">
        <v>213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11"/>
      <c r="AD34" s="30"/>
      <c r="AE34" s="30"/>
      <c r="AF34" s="30"/>
      <c r="AG34" s="30"/>
      <c r="AH34" s="30"/>
      <c r="AI34" s="30"/>
      <c r="AJ34" s="13"/>
      <c r="AK34" s="51">
        <f t="shared" si="4"/>
        <v>0</v>
      </c>
      <c r="AL34" s="52">
        <f t="shared" si="5"/>
        <v>0</v>
      </c>
      <c r="AM34" s="53">
        <f t="shared" si="6"/>
        <v>0</v>
      </c>
      <c r="AN34" s="54">
        <f t="shared" si="7"/>
        <v>0</v>
      </c>
      <c r="AO34" s="55">
        <f t="shared" si="8"/>
        <v>0</v>
      </c>
      <c r="AP34" s="45"/>
      <c r="AR34" s="56">
        <f t="shared" si="9"/>
        <v>0</v>
      </c>
      <c r="AS34" s="30"/>
      <c r="AT34" s="57">
        <f t="shared" si="10"/>
        <v>0</v>
      </c>
      <c r="AU34" s="58" t="str">
        <f t="shared" si="11"/>
        <v/>
      </c>
      <c r="AV34" s="56" t="str">
        <f t="shared" si="12"/>
        <v/>
      </c>
      <c r="AW34" s="30"/>
      <c r="AX34" s="57">
        <f t="shared" si="13"/>
        <v>0</v>
      </c>
      <c r="AY34" s="59" t="str">
        <f t="shared" si="14"/>
        <v/>
      </c>
      <c r="AZ34" s="56" t="str">
        <f t="shared" si="15"/>
        <v/>
      </c>
      <c r="BA34" s="31"/>
      <c r="BB34" s="60" t="str">
        <f t="shared" si="16"/>
        <v/>
      </c>
      <c r="BC34" s="62">
        <f t="shared" si="17"/>
        <v>0</v>
      </c>
      <c r="BE34" s="30">
        <f t="shared" si="18"/>
        <v>0</v>
      </c>
      <c r="BF34" s="30">
        <f t="shared" si="19"/>
        <v>0</v>
      </c>
      <c r="BG34" s="296">
        <f t="shared" si="20"/>
        <v>0</v>
      </c>
      <c r="BH34" s="30">
        <f t="shared" si="21"/>
        <v>0</v>
      </c>
      <c r="BI34" s="30">
        <f t="shared" si="22"/>
        <v>0</v>
      </c>
    </row>
    <row r="35" spans="1:61" ht="24" x14ac:dyDescent="0.2">
      <c r="A35" s="39">
        <v>25</v>
      </c>
      <c r="B35" s="297" t="s">
        <v>260</v>
      </c>
      <c r="C35" s="118" t="s">
        <v>173</v>
      </c>
      <c r="D35" s="118" t="s">
        <v>214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11"/>
      <c r="AD35" s="30"/>
      <c r="AE35" s="30"/>
      <c r="AF35" s="30"/>
      <c r="AG35" s="30"/>
      <c r="AH35" s="30"/>
      <c r="AI35" s="30"/>
      <c r="AJ35" s="13"/>
      <c r="AK35" s="51">
        <f t="shared" si="4"/>
        <v>0</v>
      </c>
      <c r="AL35" s="52">
        <f t="shared" si="5"/>
        <v>0</v>
      </c>
      <c r="AM35" s="53">
        <f t="shared" si="6"/>
        <v>0</v>
      </c>
      <c r="AN35" s="54">
        <f t="shared" si="7"/>
        <v>0</v>
      </c>
      <c r="AO35" s="55">
        <f t="shared" si="8"/>
        <v>0</v>
      </c>
      <c r="AP35" s="45"/>
      <c r="AR35" s="56">
        <f t="shared" si="9"/>
        <v>0</v>
      </c>
      <c r="AS35" s="30"/>
      <c r="AT35" s="57">
        <f t="shared" si="10"/>
        <v>0</v>
      </c>
      <c r="AU35" s="58" t="str">
        <f t="shared" si="11"/>
        <v/>
      </c>
      <c r="AV35" s="56" t="str">
        <f t="shared" si="12"/>
        <v/>
      </c>
      <c r="AW35" s="30"/>
      <c r="AX35" s="57">
        <f t="shared" si="13"/>
        <v>0</v>
      </c>
      <c r="AY35" s="59" t="str">
        <f t="shared" si="14"/>
        <v/>
      </c>
      <c r="AZ35" s="56" t="str">
        <f t="shared" si="15"/>
        <v/>
      </c>
      <c r="BA35" s="31"/>
      <c r="BB35" s="60" t="str">
        <f t="shared" si="16"/>
        <v/>
      </c>
      <c r="BC35" s="62">
        <f t="shared" si="17"/>
        <v>0</v>
      </c>
      <c r="BE35" s="30">
        <f t="shared" si="18"/>
        <v>0</v>
      </c>
      <c r="BF35" s="30">
        <f t="shared" si="19"/>
        <v>0</v>
      </c>
      <c r="BG35" s="296">
        <f t="shared" si="20"/>
        <v>0</v>
      </c>
      <c r="BH35" s="30">
        <f t="shared" si="21"/>
        <v>0</v>
      </c>
      <c r="BI35" s="30">
        <f t="shared" si="22"/>
        <v>0</v>
      </c>
    </row>
    <row r="36" spans="1:61" ht="24" x14ac:dyDescent="0.2">
      <c r="A36" s="39">
        <v>26</v>
      </c>
      <c r="B36" s="298" t="s">
        <v>261</v>
      </c>
      <c r="C36" s="119" t="s">
        <v>174</v>
      </c>
      <c r="D36" s="119" t="s">
        <v>215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11"/>
      <c r="AD36" s="30"/>
      <c r="AE36" s="30"/>
      <c r="AF36" s="30"/>
      <c r="AG36" s="30"/>
      <c r="AH36" s="30"/>
      <c r="AI36" s="30"/>
      <c r="AJ36" s="13"/>
      <c r="AK36" s="51">
        <f t="shared" si="4"/>
        <v>0</v>
      </c>
      <c r="AL36" s="52">
        <f t="shared" si="5"/>
        <v>0</v>
      </c>
      <c r="AM36" s="53">
        <f t="shared" si="6"/>
        <v>0</v>
      </c>
      <c r="AN36" s="54">
        <f t="shared" si="7"/>
        <v>0</v>
      </c>
      <c r="AO36" s="55">
        <f t="shared" si="8"/>
        <v>0</v>
      </c>
      <c r="AP36" s="45"/>
      <c r="AR36" s="56">
        <f t="shared" si="9"/>
        <v>0</v>
      </c>
      <c r="AS36" s="30"/>
      <c r="AT36" s="57">
        <f t="shared" si="10"/>
        <v>0</v>
      </c>
      <c r="AU36" s="58" t="str">
        <f t="shared" si="11"/>
        <v/>
      </c>
      <c r="AV36" s="56" t="str">
        <f t="shared" si="12"/>
        <v/>
      </c>
      <c r="AW36" s="30"/>
      <c r="AX36" s="57">
        <f t="shared" si="13"/>
        <v>0</v>
      </c>
      <c r="AY36" s="59" t="str">
        <f t="shared" si="14"/>
        <v/>
      </c>
      <c r="AZ36" s="56" t="str">
        <f t="shared" si="15"/>
        <v/>
      </c>
      <c r="BA36" s="31"/>
      <c r="BB36" s="60" t="str">
        <f t="shared" si="16"/>
        <v/>
      </c>
      <c r="BC36" s="62">
        <f t="shared" si="17"/>
        <v>0</v>
      </c>
      <c r="BE36" s="30">
        <f t="shared" si="18"/>
        <v>0</v>
      </c>
      <c r="BF36" s="30">
        <f t="shared" si="19"/>
        <v>0</v>
      </c>
      <c r="BG36" s="296">
        <f t="shared" si="20"/>
        <v>0</v>
      </c>
      <c r="BH36" s="30">
        <f t="shared" si="21"/>
        <v>0</v>
      </c>
      <c r="BI36" s="30">
        <f t="shared" si="22"/>
        <v>0</v>
      </c>
    </row>
    <row r="37" spans="1:61" ht="24" x14ac:dyDescent="0.2">
      <c r="A37" s="39">
        <v>27</v>
      </c>
      <c r="B37" s="297" t="s">
        <v>262</v>
      </c>
      <c r="C37" s="118" t="s">
        <v>175</v>
      </c>
      <c r="D37" s="118" t="s">
        <v>216</v>
      </c>
      <c r="E37" s="29"/>
      <c r="F37" s="30"/>
      <c r="G37" s="30"/>
      <c r="H37" s="30"/>
      <c r="I37" s="30"/>
      <c r="J37" s="30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11"/>
      <c r="AD37" s="30"/>
      <c r="AE37" s="30"/>
      <c r="AF37" s="30"/>
      <c r="AG37" s="30"/>
      <c r="AH37" s="30"/>
      <c r="AI37" s="30"/>
      <c r="AJ37" s="13"/>
      <c r="AK37" s="51">
        <f t="shared" si="4"/>
        <v>0</v>
      </c>
      <c r="AL37" s="52">
        <f t="shared" si="5"/>
        <v>0</v>
      </c>
      <c r="AM37" s="53">
        <f t="shared" si="6"/>
        <v>0</v>
      </c>
      <c r="AN37" s="54">
        <f t="shared" si="7"/>
        <v>0</v>
      </c>
      <c r="AO37" s="55">
        <f t="shared" si="8"/>
        <v>0</v>
      </c>
      <c r="AP37" s="45"/>
      <c r="AR37" s="56">
        <f t="shared" si="9"/>
        <v>0</v>
      </c>
      <c r="AS37" s="30"/>
      <c r="AT37" s="57">
        <f t="shared" si="10"/>
        <v>0</v>
      </c>
      <c r="AU37" s="58" t="str">
        <f t="shared" si="11"/>
        <v/>
      </c>
      <c r="AV37" s="56" t="str">
        <f t="shared" si="12"/>
        <v/>
      </c>
      <c r="AW37" s="30"/>
      <c r="AX37" s="57">
        <f t="shared" si="13"/>
        <v>0</v>
      </c>
      <c r="AY37" s="59" t="str">
        <f t="shared" si="14"/>
        <v/>
      </c>
      <c r="AZ37" s="56" t="str">
        <f t="shared" si="15"/>
        <v/>
      </c>
      <c r="BA37" s="31"/>
      <c r="BB37" s="60" t="str">
        <f t="shared" si="16"/>
        <v/>
      </c>
      <c r="BC37" s="62">
        <f t="shared" si="17"/>
        <v>0</v>
      </c>
      <c r="BE37" s="30">
        <f t="shared" si="18"/>
        <v>0</v>
      </c>
      <c r="BF37" s="30">
        <f t="shared" si="19"/>
        <v>0</v>
      </c>
      <c r="BG37" s="296">
        <f t="shared" si="20"/>
        <v>0</v>
      </c>
      <c r="BH37" s="30">
        <f t="shared" si="21"/>
        <v>0</v>
      </c>
      <c r="BI37" s="30">
        <f t="shared" si="22"/>
        <v>0</v>
      </c>
    </row>
    <row r="38" spans="1:61" ht="24" x14ac:dyDescent="0.2">
      <c r="A38" s="39">
        <v>28</v>
      </c>
      <c r="B38" s="297" t="s">
        <v>263</v>
      </c>
      <c r="C38" s="119" t="s">
        <v>176</v>
      </c>
      <c r="D38" s="119" t="s">
        <v>217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11"/>
      <c r="AD38" s="30"/>
      <c r="AE38" s="30"/>
      <c r="AF38" s="30"/>
      <c r="AG38" s="30"/>
      <c r="AH38" s="30"/>
      <c r="AI38" s="30"/>
      <c r="AJ38" s="13"/>
      <c r="AK38" s="51">
        <f t="shared" si="4"/>
        <v>0</v>
      </c>
      <c r="AL38" s="52">
        <f t="shared" si="5"/>
        <v>0</v>
      </c>
      <c r="AM38" s="53">
        <f t="shared" si="6"/>
        <v>0</v>
      </c>
      <c r="AN38" s="54">
        <f t="shared" si="7"/>
        <v>0</v>
      </c>
      <c r="AO38" s="55">
        <f t="shared" si="8"/>
        <v>0</v>
      </c>
      <c r="AP38" s="45"/>
      <c r="AR38" s="56">
        <f t="shared" si="9"/>
        <v>0</v>
      </c>
      <c r="AS38" s="30"/>
      <c r="AT38" s="57">
        <f t="shared" si="10"/>
        <v>0</v>
      </c>
      <c r="AU38" s="58" t="str">
        <f t="shared" si="11"/>
        <v/>
      </c>
      <c r="AV38" s="56" t="str">
        <f t="shared" si="12"/>
        <v/>
      </c>
      <c r="AW38" s="30"/>
      <c r="AX38" s="57">
        <f t="shared" si="13"/>
        <v>0</v>
      </c>
      <c r="AY38" s="59" t="str">
        <f t="shared" si="14"/>
        <v/>
      </c>
      <c r="AZ38" s="56" t="str">
        <f t="shared" si="15"/>
        <v/>
      </c>
      <c r="BA38" s="31"/>
      <c r="BB38" s="60" t="str">
        <f t="shared" si="16"/>
        <v/>
      </c>
      <c r="BC38" s="62">
        <f t="shared" si="17"/>
        <v>0</v>
      </c>
      <c r="BE38" s="30">
        <f t="shared" si="18"/>
        <v>0</v>
      </c>
      <c r="BF38" s="30">
        <f t="shared" si="19"/>
        <v>0</v>
      </c>
      <c r="BG38" s="296">
        <f t="shared" si="20"/>
        <v>0</v>
      </c>
      <c r="BH38" s="30">
        <f t="shared" si="21"/>
        <v>0</v>
      </c>
      <c r="BI38" s="30">
        <f t="shared" si="22"/>
        <v>0</v>
      </c>
    </row>
    <row r="39" spans="1:61" ht="24" x14ac:dyDescent="0.2">
      <c r="A39" s="39">
        <v>29</v>
      </c>
      <c r="B39" s="298" t="s">
        <v>264</v>
      </c>
      <c r="C39" s="118" t="s">
        <v>177</v>
      </c>
      <c r="D39" s="118" t="s">
        <v>216</v>
      </c>
      <c r="E39" s="29">
        <v>78</v>
      </c>
      <c r="F39" s="30"/>
      <c r="G39" s="30">
        <v>85</v>
      </c>
      <c r="H39" s="30"/>
      <c r="I39" s="30">
        <v>88</v>
      </c>
      <c r="J39" s="30"/>
      <c r="K39" s="30">
        <v>95</v>
      </c>
      <c r="L39" s="31"/>
      <c r="M39" s="29">
        <v>77</v>
      </c>
      <c r="N39" s="30"/>
      <c r="O39" s="30">
        <v>80</v>
      </c>
      <c r="P39" s="30"/>
      <c r="Q39" s="30">
        <v>89</v>
      </c>
      <c r="R39" s="30"/>
      <c r="S39" s="30">
        <v>96</v>
      </c>
      <c r="T39" s="31"/>
      <c r="U39" s="29">
        <v>79</v>
      </c>
      <c r="V39" s="30"/>
      <c r="W39" s="30">
        <v>84</v>
      </c>
      <c r="X39" s="30"/>
      <c r="Y39" s="30">
        <v>90</v>
      </c>
      <c r="Z39" s="30"/>
      <c r="AA39" s="30">
        <v>97</v>
      </c>
      <c r="AB39" s="31"/>
      <c r="AC39" s="11">
        <v>76</v>
      </c>
      <c r="AD39" s="30"/>
      <c r="AE39" s="30">
        <v>86</v>
      </c>
      <c r="AF39" s="30"/>
      <c r="AG39" s="30">
        <v>89</v>
      </c>
      <c r="AH39" s="30"/>
      <c r="AI39" s="30">
        <v>95</v>
      </c>
      <c r="AJ39" s="13"/>
      <c r="AK39" s="51">
        <f t="shared" si="4"/>
        <v>86.5</v>
      </c>
      <c r="AL39" s="52">
        <f t="shared" si="5"/>
        <v>85.5</v>
      </c>
      <c r="AM39" s="53">
        <f t="shared" si="6"/>
        <v>87.5</v>
      </c>
      <c r="AN39" s="54">
        <f t="shared" si="7"/>
        <v>86.5</v>
      </c>
      <c r="AO39" s="55">
        <f t="shared" si="8"/>
        <v>86.5</v>
      </c>
      <c r="AP39" s="45"/>
      <c r="AR39" s="56" t="str">
        <f t="shared" si="9"/>
        <v/>
      </c>
      <c r="AS39" s="30"/>
      <c r="AT39" s="57">
        <f t="shared" si="10"/>
        <v>0</v>
      </c>
      <c r="AU39" s="58" t="str">
        <f t="shared" si="11"/>
        <v/>
      </c>
      <c r="AV39" s="56" t="str">
        <f t="shared" si="12"/>
        <v/>
      </c>
      <c r="AW39" s="30"/>
      <c r="AX39" s="57">
        <f t="shared" si="13"/>
        <v>0</v>
      </c>
      <c r="AY39" s="59" t="str">
        <f t="shared" si="14"/>
        <v/>
      </c>
      <c r="AZ39" s="56" t="str">
        <f t="shared" si="15"/>
        <v/>
      </c>
      <c r="BA39" s="31"/>
      <c r="BB39" s="60">
        <f t="shared" si="16"/>
        <v>86.5</v>
      </c>
      <c r="BC39" s="62" t="str">
        <f t="shared" si="17"/>
        <v/>
      </c>
      <c r="BE39" s="30">
        <f t="shared" si="18"/>
        <v>77.5</v>
      </c>
      <c r="BF39" s="30">
        <f t="shared" si="19"/>
        <v>83.75</v>
      </c>
      <c r="BG39" s="296">
        <f t="shared" si="20"/>
        <v>89</v>
      </c>
      <c r="BH39" s="30">
        <f t="shared" si="21"/>
        <v>95.75</v>
      </c>
      <c r="BI39" s="30">
        <f t="shared" si="22"/>
        <v>86.5</v>
      </c>
    </row>
    <row r="40" spans="1:61" ht="24" x14ac:dyDescent="0.2">
      <c r="A40" s="39">
        <v>30</v>
      </c>
      <c r="B40" s="297" t="s">
        <v>265</v>
      </c>
      <c r="C40" s="119" t="s">
        <v>178</v>
      </c>
      <c r="D40" s="119" t="s">
        <v>218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11"/>
      <c r="AD40" s="30"/>
      <c r="AE40" s="30"/>
      <c r="AF40" s="30"/>
      <c r="AG40" s="30"/>
      <c r="AH40" s="30"/>
      <c r="AI40" s="30"/>
      <c r="AJ40" s="13"/>
      <c r="AK40" s="51">
        <f t="shared" si="4"/>
        <v>0</v>
      </c>
      <c r="AL40" s="52">
        <f t="shared" si="5"/>
        <v>0</v>
      </c>
      <c r="AM40" s="53">
        <f t="shared" si="6"/>
        <v>0</v>
      </c>
      <c r="AN40" s="54">
        <f t="shared" si="7"/>
        <v>0</v>
      </c>
      <c r="AO40" s="55">
        <f t="shared" si="8"/>
        <v>0</v>
      </c>
      <c r="AP40" s="45"/>
      <c r="AR40" s="56">
        <f t="shared" si="9"/>
        <v>0</v>
      </c>
      <c r="AS40" s="30"/>
      <c r="AT40" s="57">
        <f t="shared" si="10"/>
        <v>0</v>
      </c>
      <c r="AU40" s="58" t="str">
        <f t="shared" si="11"/>
        <v/>
      </c>
      <c r="AV40" s="56" t="str">
        <f t="shared" si="12"/>
        <v/>
      </c>
      <c r="AW40" s="30"/>
      <c r="AX40" s="57">
        <f t="shared" si="13"/>
        <v>0</v>
      </c>
      <c r="AY40" s="59" t="str">
        <f t="shared" si="14"/>
        <v/>
      </c>
      <c r="AZ40" s="56" t="str">
        <f t="shared" si="15"/>
        <v/>
      </c>
      <c r="BA40" s="31"/>
      <c r="BB40" s="60" t="str">
        <f t="shared" si="16"/>
        <v/>
      </c>
      <c r="BC40" s="62">
        <f t="shared" si="17"/>
        <v>0</v>
      </c>
      <c r="BE40" s="30">
        <f t="shared" si="18"/>
        <v>0</v>
      </c>
      <c r="BF40" s="30">
        <f t="shared" si="19"/>
        <v>0</v>
      </c>
      <c r="BG40" s="296">
        <f t="shared" si="20"/>
        <v>0</v>
      </c>
      <c r="BH40" s="30">
        <f t="shared" si="21"/>
        <v>0</v>
      </c>
      <c r="BI40" s="30">
        <f t="shared" si="22"/>
        <v>0</v>
      </c>
    </row>
    <row r="41" spans="1:61" ht="24" x14ac:dyDescent="0.2">
      <c r="A41" s="39">
        <v>31</v>
      </c>
      <c r="B41" s="297" t="s">
        <v>266</v>
      </c>
      <c r="C41" s="118" t="s">
        <v>147</v>
      </c>
      <c r="D41" s="118" t="s">
        <v>219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11"/>
      <c r="AD41" s="30"/>
      <c r="AE41" s="30"/>
      <c r="AF41" s="30"/>
      <c r="AG41" s="30"/>
      <c r="AH41" s="30"/>
      <c r="AI41" s="30"/>
      <c r="AJ41" s="13"/>
      <c r="AK41" s="51">
        <f t="shared" si="4"/>
        <v>0</v>
      </c>
      <c r="AL41" s="52">
        <f t="shared" si="5"/>
        <v>0</v>
      </c>
      <c r="AM41" s="53">
        <f t="shared" si="6"/>
        <v>0</v>
      </c>
      <c r="AN41" s="54">
        <f t="shared" si="7"/>
        <v>0</v>
      </c>
      <c r="AO41" s="55">
        <f t="shared" si="8"/>
        <v>0</v>
      </c>
      <c r="AP41" s="45"/>
      <c r="AR41" s="56">
        <f t="shared" si="9"/>
        <v>0</v>
      </c>
      <c r="AS41" s="30"/>
      <c r="AT41" s="57">
        <f t="shared" si="10"/>
        <v>0</v>
      </c>
      <c r="AU41" s="58" t="str">
        <f t="shared" si="11"/>
        <v/>
      </c>
      <c r="AV41" s="56" t="str">
        <f t="shared" si="12"/>
        <v/>
      </c>
      <c r="AW41" s="30"/>
      <c r="AX41" s="57">
        <f t="shared" si="13"/>
        <v>0</v>
      </c>
      <c r="AY41" s="59" t="str">
        <f t="shared" si="14"/>
        <v/>
      </c>
      <c r="AZ41" s="56" t="str">
        <f t="shared" si="15"/>
        <v/>
      </c>
      <c r="BA41" s="31"/>
      <c r="BB41" s="60" t="str">
        <f t="shared" si="16"/>
        <v/>
      </c>
      <c r="BC41" s="62">
        <f t="shared" si="17"/>
        <v>0</v>
      </c>
      <c r="BE41" s="30">
        <f t="shared" si="18"/>
        <v>0</v>
      </c>
      <c r="BF41" s="30">
        <f t="shared" si="19"/>
        <v>0</v>
      </c>
      <c r="BG41" s="296">
        <f t="shared" si="20"/>
        <v>0</v>
      </c>
      <c r="BH41" s="30">
        <f t="shared" si="21"/>
        <v>0</v>
      </c>
      <c r="BI41" s="30">
        <f t="shared" si="22"/>
        <v>0</v>
      </c>
    </row>
    <row r="42" spans="1:61" ht="24" x14ac:dyDescent="0.2">
      <c r="A42" s="39">
        <v>32</v>
      </c>
      <c r="B42" s="298" t="s">
        <v>267</v>
      </c>
      <c r="C42" s="119" t="s">
        <v>179</v>
      </c>
      <c r="D42" s="119" t="s">
        <v>220</v>
      </c>
      <c r="E42" s="29">
        <v>70</v>
      </c>
      <c r="F42" s="30"/>
      <c r="G42" s="30">
        <v>71</v>
      </c>
      <c r="H42" s="30"/>
      <c r="I42" s="30">
        <v>74</v>
      </c>
      <c r="J42" s="30"/>
      <c r="K42" s="30">
        <v>85</v>
      </c>
      <c r="L42" s="31"/>
      <c r="M42" s="29">
        <v>75</v>
      </c>
      <c r="N42" s="30"/>
      <c r="O42" s="30">
        <v>70</v>
      </c>
      <c r="P42" s="30"/>
      <c r="Q42" s="30">
        <v>70</v>
      </c>
      <c r="R42" s="30"/>
      <c r="S42" s="30">
        <v>86</v>
      </c>
      <c r="T42" s="31"/>
      <c r="U42" s="29">
        <v>71</v>
      </c>
      <c r="V42" s="30"/>
      <c r="W42" s="30">
        <v>74</v>
      </c>
      <c r="X42" s="30"/>
      <c r="Y42" s="30">
        <v>70</v>
      </c>
      <c r="Z42" s="30"/>
      <c r="AA42" s="30">
        <v>84</v>
      </c>
      <c r="AB42" s="31"/>
      <c r="AC42" s="11">
        <v>72</v>
      </c>
      <c r="AD42" s="30"/>
      <c r="AE42" s="30">
        <v>70</v>
      </c>
      <c r="AF42" s="30"/>
      <c r="AG42" s="30">
        <v>73</v>
      </c>
      <c r="AH42" s="30"/>
      <c r="AI42" s="30">
        <v>85</v>
      </c>
      <c r="AJ42" s="13"/>
      <c r="AK42" s="51">
        <f t="shared" si="4"/>
        <v>75</v>
      </c>
      <c r="AL42" s="52">
        <f t="shared" si="5"/>
        <v>75.25</v>
      </c>
      <c r="AM42" s="53">
        <f t="shared" si="6"/>
        <v>74.75</v>
      </c>
      <c r="AN42" s="54">
        <f t="shared" si="7"/>
        <v>75</v>
      </c>
      <c r="AO42" s="55">
        <f t="shared" si="8"/>
        <v>75</v>
      </c>
      <c r="AP42" s="45"/>
      <c r="AR42" s="56" t="str">
        <f t="shared" si="9"/>
        <v/>
      </c>
      <c r="AS42" s="30"/>
      <c r="AT42" s="57">
        <f t="shared" si="10"/>
        <v>0</v>
      </c>
      <c r="AU42" s="58" t="str">
        <f t="shared" si="11"/>
        <v/>
      </c>
      <c r="AV42" s="56" t="str">
        <f t="shared" si="12"/>
        <v/>
      </c>
      <c r="AW42" s="30"/>
      <c r="AX42" s="57">
        <f t="shared" si="13"/>
        <v>0</v>
      </c>
      <c r="AY42" s="59" t="str">
        <f t="shared" si="14"/>
        <v/>
      </c>
      <c r="AZ42" s="56" t="str">
        <f t="shared" si="15"/>
        <v/>
      </c>
      <c r="BA42" s="31"/>
      <c r="BB42" s="60">
        <f t="shared" si="16"/>
        <v>75</v>
      </c>
      <c r="BC42" s="62" t="str">
        <f t="shared" si="17"/>
        <v/>
      </c>
      <c r="BE42" s="30">
        <f t="shared" si="18"/>
        <v>72</v>
      </c>
      <c r="BF42" s="30">
        <f t="shared" si="19"/>
        <v>71.25</v>
      </c>
      <c r="BG42" s="296">
        <f t="shared" si="20"/>
        <v>71.75</v>
      </c>
      <c r="BH42" s="30">
        <f t="shared" si="21"/>
        <v>85</v>
      </c>
      <c r="BI42" s="30">
        <f t="shared" si="22"/>
        <v>75</v>
      </c>
    </row>
    <row r="43" spans="1:61" ht="24" x14ac:dyDescent="0.2">
      <c r="A43" s="39">
        <v>33</v>
      </c>
      <c r="B43" s="297" t="s">
        <v>268</v>
      </c>
      <c r="C43" s="118" t="s">
        <v>180</v>
      </c>
      <c r="D43" s="118" t="s">
        <v>221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11"/>
      <c r="AD43" s="30"/>
      <c r="AE43" s="30"/>
      <c r="AF43" s="30"/>
      <c r="AG43" s="30"/>
      <c r="AH43" s="30"/>
      <c r="AI43" s="30"/>
      <c r="AJ43" s="13"/>
      <c r="AK43" s="51">
        <f t="shared" si="4"/>
        <v>0</v>
      </c>
      <c r="AL43" s="52">
        <f t="shared" si="5"/>
        <v>0</v>
      </c>
      <c r="AM43" s="53">
        <f t="shared" si="6"/>
        <v>0</v>
      </c>
      <c r="AN43" s="54">
        <f t="shared" si="7"/>
        <v>0</v>
      </c>
      <c r="AO43" s="55">
        <f t="shared" si="8"/>
        <v>0</v>
      </c>
      <c r="AP43" s="45"/>
      <c r="AR43" s="56">
        <f t="shared" si="9"/>
        <v>0</v>
      </c>
      <c r="AS43" s="30"/>
      <c r="AT43" s="57">
        <f t="shared" si="10"/>
        <v>0</v>
      </c>
      <c r="AU43" s="58" t="str">
        <f t="shared" si="11"/>
        <v/>
      </c>
      <c r="AV43" s="56" t="str">
        <f t="shared" si="12"/>
        <v/>
      </c>
      <c r="AW43" s="30"/>
      <c r="AX43" s="57">
        <f t="shared" si="13"/>
        <v>0</v>
      </c>
      <c r="AY43" s="59" t="str">
        <f t="shared" si="14"/>
        <v/>
      </c>
      <c r="AZ43" s="56" t="str">
        <f t="shared" si="15"/>
        <v/>
      </c>
      <c r="BA43" s="31"/>
      <c r="BB43" s="60" t="str">
        <f t="shared" si="16"/>
        <v/>
      </c>
      <c r="BC43" s="62">
        <f t="shared" si="17"/>
        <v>0</v>
      </c>
      <c r="BE43" s="30">
        <f t="shared" si="18"/>
        <v>0</v>
      </c>
      <c r="BF43" s="30">
        <f t="shared" si="19"/>
        <v>0</v>
      </c>
      <c r="BG43" s="296">
        <f t="shared" si="20"/>
        <v>0</v>
      </c>
      <c r="BH43" s="30">
        <f t="shared" si="21"/>
        <v>0</v>
      </c>
      <c r="BI43" s="30">
        <f t="shared" si="22"/>
        <v>0</v>
      </c>
    </row>
    <row r="44" spans="1:61" ht="24" x14ac:dyDescent="0.2">
      <c r="A44" s="39">
        <v>34</v>
      </c>
      <c r="B44" s="297" t="s">
        <v>269</v>
      </c>
      <c r="C44" s="119" t="s">
        <v>181</v>
      </c>
      <c r="D44" s="119" t="s">
        <v>222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11"/>
      <c r="AD44" s="30"/>
      <c r="AE44" s="30"/>
      <c r="AF44" s="30"/>
      <c r="AG44" s="30"/>
      <c r="AH44" s="30"/>
      <c r="AI44" s="30"/>
      <c r="AJ44" s="13"/>
      <c r="AK44" s="51">
        <f t="shared" si="4"/>
        <v>0</v>
      </c>
      <c r="AL44" s="52">
        <f t="shared" si="5"/>
        <v>0</v>
      </c>
      <c r="AM44" s="53">
        <f t="shared" si="6"/>
        <v>0</v>
      </c>
      <c r="AN44" s="54">
        <f t="shared" si="7"/>
        <v>0</v>
      </c>
      <c r="AO44" s="55">
        <f t="shared" si="8"/>
        <v>0</v>
      </c>
      <c r="AP44" s="45"/>
      <c r="AR44" s="56">
        <f t="shared" si="9"/>
        <v>0</v>
      </c>
      <c r="AS44" s="30"/>
      <c r="AT44" s="57">
        <f t="shared" si="10"/>
        <v>0</v>
      </c>
      <c r="AU44" s="58" t="str">
        <f t="shared" si="11"/>
        <v/>
      </c>
      <c r="AV44" s="56" t="str">
        <f t="shared" si="12"/>
        <v/>
      </c>
      <c r="AW44" s="30"/>
      <c r="AX44" s="57">
        <f t="shared" si="13"/>
        <v>0</v>
      </c>
      <c r="AY44" s="59" t="str">
        <f t="shared" si="14"/>
        <v/>
      </c>
      <c r="AZ44" s="56" t="str">
        <f t="shared" si="15"/>
        <v/>
      </c>
      <c r="BA44" s="31"/>
      <c r="BB44" s="60" t="str">
        <f t="shared" si="16"/>
        <v/>
      </c>
      <c r="BC44" s="62">
        <f t="shared" si="17"/>
        <v>0</v>
      </c>
      <c r="BE44" s="30">
        <f t="shared" si="18"/>
        <v>0</v>
      </c>
      <c r="BF44" s="30">
        <f t="shared" si="19"/>
        <v>0</v>
      </c>
      <c r="BG44" s="296">
        <f t="shared" si="20"/>
        <v>0</v>
      </c>
      <c r="BH44" s="30">
        <f t="shared" si="21"/>
        <v>0</v>
      </c>
      <c r="BI44" s="30">
        <f t="shared" si="22"/>
        <v>0</v>
      </c>
    </row>
    <row r="45" spans="1:61" ht="24" x14ac:dyDescent="0.2">
      <c r="A45" s="39">
        <v>35</v>
      </c>
      <c r="B45" s="298" t="s">
        <v>270</v>
      </c>
      <c r="C45" s="118" t="s">
        <v>180</v>
      </c>
      <c r="D45" s="118" t="s">
        <v>223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13"/>
      <c r="U45" s="29"/>
      <c r="V45" s="30"/>
      <c r="W45" s="30"/>
      <c r="X45" s="30"/>
      <c r="Y45" s="30"/>
      <c r="Z45" s="30"/>
      <c r="AA45" s="30"/>
      <c r="AB45" s="31"/>
      <c r="AC45" s="11"/>
      <c r="AD45" s="30"/>
      <c r="AE45" s="30"/>
      <c r="AF45" s="30"/>
      <c r="AG45" s="30"/>
      <c r="AH45" s="30"/>
      <c r="AI45" s="30"/>
      <c r="AJ45" s="13"/>
      <c r="AK45" s="51">
        <f t="shared" si="4"/>
        <v>0</v>
      </c>
      <c r="AL45" s="52">
        <f t="shared" si="5"/>
        <v>0</v>
      </c>
      <c r="AM45" s="53">
        <f t="shared" si="6"/>
        <v>0</v>
      </c>
      <c r="AN45" s="54">
        <f t="shared" si="7"/>
        <v>0</v>
      </c>
      <c r="AO45" s="55">
        <f t="shared" si="8"/>
        <v>0</v>
      </c>
      <c r="AP45" s="45"/>
      <c r="AR45" s="56">
        <f t="shared" si="9"/>
        <v>0</v>
      </c>
      <c r="AS45" s="30"/>
      <c r="AT45" s="57">
        <f t="shared" si="10"/>
        <v>0</v>
      </c>
      <c r="AU45" s="58" t="str">
        <f t="shared" si="11"/>
        <v/>
      </c>
      <c r="AV45" s="56" t="str">
        <f t="shared" si="12"/>
        <v/>
      </c>
      <c r="AW45" s="30"/>
      <c r="AX45" s="57">
        <f t="shared" si="13"/>
        <v>0</v>
      </c>
      <c r="AY45" s="59" t="str">
        <f t="shared" si="14"/>
        <v/>
      </c>
      <c r="AZ45" s="56" t="str">
        <f t="shared" si="15"/>
        <v/>
      </c>
      <c r="BA45" s="31"/>
      <c r="BB45" s="60" t="str">
        <f t="shared" si="16"/>
        <v/>
      </c>
      <c r="BC45" s="62">
        <f t="shared" si="17"/>
        <v>0</v>
      </c>
      <c r="BE45" s="30">
        <f t="shared" si="18"/>
        <v>0</v>
      </c>
      <c r="BF45" s="30">
        <f t="shared" si="19"/>
        <v>0</v>
      </c>
      <c r="BG45" s="296">
        <f t="shared" si="20"/>
        <v>0</v>
      </c>
      <c r="BH45" s="30">
        <f t="shared" si="21"/>
        <v>0</v>
      </c>
      <c r="BI45" s="30">
        <f t="shared" si="22"/>
        <v>0</v>
      </c>
    </row>
    <row r="46" spans="1:61" ht="24" x14ac:dyDescent="0.2">
      <c r="A46" s="39">
        <v>36</v>
      </c>
      <c r="B46" s="297" t="s">
        <v>271</v>
      </c>
      <c r="C46" s="119" t="s">
        <v>182</v>
      </c>
      <c r="D46" s="119" t="s">
        <v>224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13"/>
      <c r="U46" s="29"/>
      <c r="V46" s="30"/>
      <c r="W46" s="30"/>
      <c r="X46" s="30"/>
      <c r="Y46" s="30"/>
      <c r="Z46" s="30"/>
      <c r="AA46" s="30"/>
      <c r="AB46" s="31"/>
      <c r="AC46" s="11"/>
      <c r="AD46" s="30"/>
      <c r="AE46" s="30"/>
      <c r="AF46" s="30"/>
      <c r="AG46" s="30"/>
      <c r="AH46" s="30"/>
      <c r="AI46" s="30"/>
      <c r="AJ46" s="13"/>
      <c r="AK46" s="51">
        <f t="shared" si="4"/>
        <v>0</v>
      </c>
      <c r="AL46" s="52">
        <f t="shared" si="5"/>
        <v>0</v>
      </c>
      <c r="AM46" s="53">
        <f t="shared" si="6"/>
        <v>0</v>
      </c>
      <c r="AN46" s="54">
        <f t="shared" si="7"/>
        <v>0</v>
      </c>
      <c r="AO46" s="55">
        <f t="shared" si="8"/>
        <v>0</v>
      </c>
      <c r="AP46" s="45"/>
      <c r="AR46" s="56">
        <f t="shared" si="9"/>
        <v>0</v>
      </c>
      <c r="AS46" s="30"/>
      <c r="AT46" s="57">
        <f t="shared" si="10"/>
        <v>0</v>
      </c>
      <c r="AU46" s="58" t="str">
        <f t="shared" si="11"/>
        <v/>
      </c>
      <c r="AV46" s="56" t="str">
        <f t="shared" si="12"/>
        <v/>
      </c>
      <c r="AW46" s="30"/>
      <c r="AX46" s="57">
        <f t="shared" si="13"/>
        <v>0</v>
      </c>
      <c r="AY46" s="59" t="str">
        <f t="shared" si="14"/>
        <v/>
      </c>
      <c r="AZ46" s="56" t="str">
        <f t="shared" si="15"/>
        <v/>
      </c>
      <c r="BA46" s="31"/>
      <c r="BB46" s="60" t="str">
        <f t="shared" si="16"/>
        <v/>
      </c>
      <c r="BC46" s="62">
        <f t="shared" si="17"/>
        <v>0</v>
      </c>
      <c r="BE46" s="30">
        <f t="shared" si="18"/>
        <v>0</v>
      </c>
      <c r="BF46" s="30">
        <f t="shared" si="19"/>
        <v>0</v>
      </c>
      <c r="BG46" s="296">
        <f t="shared" si="20"/>
        <v>0</v>
      </c>
      <c r="BH46" s="30">
        <f t="shared" si="21"/>
        <v>0</v>
      </c>
      <c r="BI46" s="30">
        <f t="shared" si="22"/>
        <v>0</v>
      </c>
    </row>
    <row r="47" spans="1:61" ht="24" x14ac:dyDescent="0.2">
      <c r="A47" s="39">
        <v>37</v>
      </c>
      <c r="B47" s="297" t="s">
        <v>272</v>
      </c>
      <c r="C47" s="118" t="s">
        <v>183</v>
      </c>
      <c r="D47" s="118" t="s">
        <v>225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13"/>
      <c r="U47" s="29"/>
      <c r="V47" s="30"/>
      <c r="W47" s="30"/>
      <c r="X47" s="30"/>
      <c r="Y47" s="30"/>
      <c r="Z47" s="30"/>
      <c r="AA47" s="30"/>
      <c r="AB47" s="31"/>
      <c r="AC47" s="11"/>
      <c r="AD47" s="30"/>
      <c r="AE47" s="30"/>
      <c r="AF47" s="30"/>
      <c r="AG47" s="30"/>
      <c r="AH47" s="30"/>
      <c r="AI47" s="30"/>
      <c r="AJ47" s="13"/>
      <c r="AK47" s="51">
        <f t="shared" si="4"/>
        <v>0</v>
      </c>
      <c r="AL47" s="52">
        <f t="shared" si="5"/>
        <v>0</v>
      </c>
      <c r="AM47" s="53">
        <f t="shared" si="6"/>
        <v>0</v>
      </c>
      <c r="AN47" s="54">
        <f t="shared" si="7"/>
        <v>0</v>
      </c>
      <c r="AO47" s="55">
        <f t="shared" si="8"/>
        <v>0</v>
      </c>
      <c r="AP47" s="45"/>
      <c r="AR47" s="56">
        <f t="shared" si="9"/>
        <v>0</v>
      </c>
      <c r="AS47" s="30"/>
      <c r="AT47" s="57">
        <f t="shared" si="10"/>
        <v>0</v>
      </c>
      <c r="AU47" s="58" t="str">
        <f t="shared" si="11"/>
        <v/>
      </c>
      <c r="AV47" s="56" t="str">
        <f t="shared" si="12"/>
        <v/>
      </c>
      <c r="AW47" s="30"/>
      <c r="AX47" s="57">
        <f t="shared" si="13"/>
        <v>0</v>
      </c>
      <c r="AY47" s="59" t="str">
        <f t="shared" si="14"/>
        <v/>
      </c>
      <c r="AZ47" s="56" t="str">
        <f t="shared" si="15"/>
        <v/>
      </c>
      <c r="BA47" s="31"/>
      <c r="BB47" s="60" t="str">
        <f t="shared" si="16"/>
        <v/>
      </c>
      <c r="BC47" s="62">
        <f t="shared" si="17"/>
        <v>0</v>
      </c>
      <c r="BE47" s="30">
        <f t="shared" si="18"/>
        <v>0</v>
      </c>
      <c r="BF47" s="30">
        <f t="shared" si="19"/>
        <v>0</v>
      </c>
      <c r="BG47" s="296">
        <f t="shared" si="20"/>
        <v>0</v>
      </c>
      <c r="BH47" s="30">
        <f t="shared" si="21"/>
        <v>0</v>
      </c>
      <c r="BI47" s="30">
        <f t="shared" si="22"/>
        <v>0</v>
      </c>
    </row>
    <row r="48" spans="1:61" ht="24" x14ac:dyDescent="0.2">
      <c r="A48" s="39">
        <v>38</v>
      </c>
      <c r="B48" s="298" t="s">
        <v>273</v>
      </c>
      <c r="C48" s="119" t="s">
        <v>184</v>
      </c>
      <c r="D48" s="119" t="s">
        <v>226</v>
      </c>
      <c r="E48" s="29">
        <v>90</v>
      </c>
      <c r="F48" s="30"/>
      <c r="G48" s="30">
        <v>89</v>
      </c>
      <c r="H48" s="30"/>
      <c r="I48" s="30">
        <v>90</v>
      </c>
      <c r="J48" s="30"/>
      <c r="K48" s="30">
        <v>95</v>
      </c>
      <c r="L48" s="31"/>
      <c r="M48" s="29">
        <v>91</v>
      </c>
      <c r="N48" s="30"/>
      <c r="O48" s="30">
        <v>88</v>
      </c>
      <c r="P48" s="30"/>
      <c r="Q48" s="30">
        <v>91</v>
      </c>
      <c r="R48" s="30"/>
      <c r="S48" s="30">
        <v>95</v>
      </c>
      <c r="T48" s="13"/>
      <c r="U48" s="29">
        <v>89</v>
      </c>
      <c r="V48" s="30"/>
      <c r="W48" s="30">
        <v>90</v>
      </c>
      <c r="X48" s="30"/>
      <c r="Y48" s="30">
        <v>90</v>
      </c>
      <c r="Z48" s="30"/>
      <c r="AA48" s="30">
        <v>94</v>
      </c>
      <c r="AB48" s="31"/>
      <c r="AC48" s="11">
        <v>90</v>
      </c>
      <c r="AD48" s="30"/>
      <c r="AE48" s="30">
        <v>91</v>
      </c>
      <c r="AF48" s="30"/>
      <c r="AG48" s="30">
        <v>90</v>
      </c>
      <c r="AH48" s="30"/>
      <c r="AI48" s="30">
        <v>96</v>
      </c>
      <c r="AJ48" s="13"/>
      <c r="AK48" s="51">
        <f t="shared" si="4"/>
        <v>91</v>
      </c>
      <c r="AL48" s="52">
        <f t="shared" si="5"/>
        <v>91.25</v>
      </c>
      <c r="AM48" s="53">
        <f t="shared" si="6"/>
        <v>90.75</v>
      </c>
      <c r="AN48" s="54">
        <f t="shared" si="7"/>
        <v>91.75</v>
      </c>
      <c r="AO48" s="55">
        <f t="shared" si="8"/>
        <v>91.1875</v>
      </c>
      <c r="AP48" s="45"/>
      <c r="AR48" s="56" t="str">
        <f t="shared" si="9"/>
        <v/>
      </c>
      <c r="AS48" s="30"/>
      <c r="AT48" s="57">
        <f t="shared" si="10"/>
        <v>0</v>
      </c>
      <c r="AU48" s="58" t="str">
        <f t="shared" si="11"/>
        <v/>
      </c>
      <c r="AV48" s="56" t="str">
        <f t="shared" si="12"/>
        <v/>
      </c>
      <c r="AW48" s="30"/>
      <c r="AX48" s="57">
        <f t="shared" si="13"/>
        <v>0</v>
      </c>
      <c r="AY48" s="59" t="str">
        <f t="shared" si="14"/>
        <v/>
      </c>
      <c r="AZ48" s="56" t="str">
        <f t="shared" si="15"/>
        <v/>
      </c>
      <c r="BA48" s="31"/>
      <c r="BB48" s="60">
        <f t="shared" si="16"/>
        <v>91.1875</v>
      </c>
      <c r="BC48" s="62" t="str">
        <f t="shared" si="17"/>
        <v/>
      </c>
      <c r="BE48" s="30">
        <f t="shared" si="18"/>
        <v>90</v>
      </c>
      <c r="BF48" s="30">
        <f t="shared" si="19"/>
        <v>89.5</v>
      </c>
      <c r="BG48" s="296">
        <f t="shared" si="20"/>
        <v>90.25</v>
      </c>
      <c r="BH48" s="30">
        <f t="shared" si="21"/>
        <v>95</v>
      </c>
      <c r="BI48" s="30">
        <f t="shared" si="22"/>
        <v>91.1875</v>
      </c>
    </row>
    <row r="49" spans="1:61" ht="24" x14ac:dyDescent="0.2">
      <c r="A49" s="39">
        <v>39</v>
      </c>
      <c r="B49" s="297" t="s">
        <v>274</v>
      </c>
      <c r="C49" s="118" t="s">
        <v>185</v>
      </c>
      <c r="D49" s="118" t="s">
        <v>227</v>
      </c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4"/>
        <v>0</v>
      </c>
      <c r="AL49" s="52">
        <f t="shared" si="5"/>
        <v>0</v>
      </c>
      <c r="AM49" s="53">
        <f t="shared" si="6"/>
        <v>0</v>
      </c>
      <c r="AN49" s="54">
        <f t="shared" si="7"/>
        <v>0</v>
      </c>
      <c r="AO49" s="55">
        <f t="shared" si="8"/>
        <v>0</v>
      </c>
      <c r="AP49" s="45"/>
      <c r="AR49" s="56">
        <f t="shared" si="9"/>
        <v>0</v>
      </c>
      <c r="AS49" s="30"/>
      <c r="AT49" s="57">
        <f t="shared" si="10"/>
        <v>0</v>
      </c>
      <c r="AU49" s="58" t="str">
        <f t="shared" si="11"/>
        <v/>
      </c>
      <c r="AV49" s="56" t="str">
        <f t="shared" si="12"/>
        <v/>
      </c>
      <c r="AW49" s="30"/>
      <c r="AX49" s="57">
        <f t="shared" si="13"/>
        <v>0</v>
      </c>
      <c r="AY49" s="59" t="str">
        <f t="shared" si="14"/>
        <v/>
      </c>
      <c r="AZ49" s="56" t="str">
        <f t="shared" si="15"/>
        <v/>
      </c>
      <c r="BA49" s="31"/>
      <c r="BB49" s="60" t="str">
        <f t="shared" si="16"/>
        <v/>
      </c>
      <c r="BC49" s="62">
        <f t="shared" si="17"/>
        <v>0</v>
      </c>
      <c r="BE49" s="30">
        <f t="shared" si="18"/>
        <v>0</v>
      </c>
      <c r="BF49" s="30">
        <f t="shared" si="19"/>
        <v>0</v>
      </c>
      <c r="BG49" s="296">
        <f t="shared" si="20"/>
        <v>0</v>
      </c>
      <c r="BH49" s="30">
        <f t="shared" si="21"/>
        <v>0</v>
      </c>
      <c r="BI49" s="30">
        <f t="shared" si="22"/>
        <v>0</v>
      </c>
    </row>
    <row r="50" spans="1:61" ht="24" x14ac:dyDescent="0.2">
      <c r="A50" s="39">
        <v>40</v>
      </c>
      <c r="B50" s="297" t="s">
        <v>275</v>
      </c>
      <c r="C50" s="119" t="s">
        <v>186</v>
      </c>
      <c r="D50" s="119" t="s">
        <v>228</v>
      </c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4"/>
        <v>0</v>
      </c>
      <c r="AL50" s="52">
        <f t="shared" si="5"/>
        <v>0</v>
      </c>
      <c r="AM50" s="53">
        <f t="shared" si="6"/>
        <v>0</v>
      </c>
      <c r="AN50" s="54">
        <f t="shared" si="7"/>
        <v>0</v>
      </c>
      <c r="AO50" s="55">
        <f t="shared" si="8"/>
        <v>0</v>
      </c>
      <c r="AP50" s="45"/>
      <c r="AR50" s="56">
        <f t="shared" si="9"/>
        <v>0</v>
      </c>
      <c r="AS50" s="30"/>
      <c r="AT50" s="57">
        <f t="shared" si="10"/>
        <v>0</v>
      </c>
      <c r="AU50" s="58" t="str">
        <f t="shared" si="11"/>
        <v/>
      </c>
      <c r="AV50" s="56" t="str">
        <f t="shared" si="12"/>
        <v/>
      </c>
      <c r="AW50" s="30"/>
      <c r="AX50" s="57">
        <f t="shared" si="13"/>
        <v>0</v>
      </c>
      <c r="AY50" s="59" t="str">
        <f t="shared" si="14"/>
        <v/>
      </c>
      <c r="AZ50" s="56" t="str">
        <f t="shared" si="15"/>
        <v/>
      </c>
      <c r="BA50" s="31"/>
      <c r="BB50" s="60" t="str">
        <f t="shared" si="16"/>
        <v/>
      </c>
      <c r="BC50" s="62">
        <f t="shared" si="17"/>
        <v>0</v>
      </c>
      <c r="BE50" s="30">
        <f t="shared" si="18"/>
        <v>0</v>
      </c>
      <c r="BF50" s="30">
        <f t="shared" si="19"/>
        <v>0</v>
      </c>
      <c r="BG50" s="296">
        <f t="shared" si="20"/>
        <v>0</v>
      </c>
      <c r="BH50" s="30">
        <f t="shared" si="21"/>
        <v>0</v>
      </c>
      <c r="BI50" s="30">
        <f t="shared" si="22"/>
        <v>0</v>
      </c>
    </row>
    <row r="51" spans="1:61" ht="24" x14ac:dyDescent="0.2">
      <c r="A51" s="39">
        <v>41</v>
      </c>
      <c r="B51" s="298" t="s">
        <v>276</v>
      </c>
      <c r="C51" s="118" t="s">
        <v>187</v>
      </c>
      <c r="D51" s="118" t="s">
        <v>229</v>
      </c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4"/>
        <v>0</v>
      </c>
      <c r="AL51" s="52">
        <f t="shared" si="5"/>
        <v>0</v>
      </c>
      <c r="AM51" s="53">
        <f t="shared" si="6"/>
        <v>0</v>
      </c>
      <c r="AN51" s="54">
        <f t="shared" si="7"/>
        <v>0</v>
      </c>
      <c r="AO51" s="55">
        <f t="shared" si="8"/>
        <v>0</v>
      </c>
      <c r="AP51" s="45"/>
      <c r="AR51" s="56">
        <f t="shared" si="9"/>
        <v>0</v>
      </c>
      <c r="AS51" s="30"/>
      <c r="AT51" s="57">
        <f t="shared" si="10"/>
        <v>0</v>
      </c>
      <c r="AU51" s="58" t="str">
        <f t="shared" si="11"/>
        <v/>
      </c>
      <c r="AV51" s="56" t="str">
        <f t="shared" si="12"/>
        <v/>
      </c>
      <c r="AW51" s="30"/>
      <c r="AX51" s="57">
        <f t="shared" si="13"/>
        <v>0</v>
      </c>
      <c r="AY51" s="59" t="str">
        <f t="shared" si="14"/>
        <v/>
      </c>
      <c r="AZ51" s="56" t="str">
        <f t="shared" si="15"/>
        <v/>
      </c>
      <c r="BA51" s="31"/>
      <c r="BB51" s="60" t="str">
        <f t="shared" si="16"/>
        <v/>
      </c>
      <c r="BC51" s="62">
        <f t="shared" si="17"/>
        <v>0</v>
      </c>
      <c r="BE51" s="30">
        <f t="shared" si="18"/>
        <v>0</v>
      </c>
      <c r="BF51" s="30">
        <f t="shared" si="19"/>
        <v>0</v>
      </c>
      <c r="BG51" s="296">
        <f t="shared" si="20"/>
        <v>0</v>
      </c>
      <c r="BH51" s="30">
        <f t="shared" si="21"/>
        <v>0</v>
      </c>
      <c r="BI51" s="30">
        <f t="shared" si="22"/>
        <v>0</v>
      </c>
    </row>
    <row r="52" spans="1:61" ht="24" x14ac:dyDescent="0.2">
      <c r="A52" s="39">
        <v>42</v>
      </c>
      <c r="B52" s="297" t="s">
        <v>277</v>
      </c>
      <c r="C52" s="119" t="s">
        <v>146</v>
      </c>
      <c r="D52" s="119" t="s">
        <v>230</v>
      </c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4"/>
        <v>0</v>
      </c>
      <c r="AL52" s="52">
        <f t="shared" si="5"/>
        <v>0</v>
      </c>
      <c r="AM52" s="53">
        <f t="shared" si="6"/>
        <v>0</v>
      </c>
      <c r="AN52" s="54">
        <f t="shared" si="7"/>
        <v>0</v>
      </c>
      <c r="AO52" s="55">
        <f t="shared" si="8"/>
        <v>0</v>
      </c>
      <c r="AP52" s="45"/>
      <c r="AR52" s="56">
        <f t="shared" si="9"/>
        <v>0</v>
      </c>
      <c r="AS52" s="30"/>
      <c r="AT52" s="57">
        <f t="shared" si="10"/>
        <v>0</v>
      </c>
      <c r="AU52" s="58" t="str">
        <f t="shared" si="11"/>
        <v/>
      </c>
      <c r="AV52" s="56" t="str">
        <f t="shared" si="12"/>
        <v/>
      </c>
      <c r="AW52" s="30"/>
      <c r="AX52" s="57">
        <f t="shared" si="13"/>
        <v>0</v>
      </c>
      <c r="AY52" s="59" t="str">
        <f t="shared" si="14"/>
        <v/>
      </c>
      <c r="AZ52" s="56" t="str">
        <f t="shared" si="15"/>
        <v/>
      </c>
      <c r="BA52" s="31"/>
      <c r="BB52" s="60" t="str">
        <f t="shared" si="16"/>
        <v/>
      </c>
      <c r="BC52" s="62">
        <f t="shared" si="17"/>
        <v>0</v>
      </c>
      <c r="BE52" s="30">
        <f t="shared" si="18"/>
        <v>0</v>
      </c>
      <c r="BF52" s="30">
        <f t="shared" si="19"/>
        <v>0</v>
      </c>
      <c r="BG52" s="296">
        <f t="shared" si="20"/>
        <v>0</v>
      </c>
      <c r="BH52" s="30">
        <f t="shared" si="21"/>
        <v>0</v>
      </c>
      <c r="BI52" s="30">
        <f t="shared" si="22"/>
        <v>0</v>
      </c>
    </row>
    <row r="53" spans="1:61" ht="24" x14ac:dyDescent="0.2">
      <c r="A53" s="39">
        <v>43</v>
      </c>
      <c r="B53" s="297" t="s">
        <v>278</v>
      </c>
      <c r="C53" s="118" t="s">
        <v>188</v>
      </c>
      <c r="D53" s="118" t="s">
        <v>231</v>
      </c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4"/>
        <v>0</v>
      </c>
      <c r="AL53" s="52">
        <f t="shared" si="5"/>
        <v>0</v>
      </c>
      <c r="AM53" s="53">
        <f t="shared" si="6"/>
        <v>0</v>
      </c>
      <c r="AN53" s="54">
        <f t="shared" si="7"/>
        <v>0</v>
      </c>
      <c r="AO53" s="55">
        <f t="shared" si="8"/>
        <v>0</v>
      </c>
      <c r="AP53" s="45"/>
      <c r="AR53" s="56">
        <f t="shared" si="9"/>
        <v>0</v>
      </c>
      <c r="AS53" s="30"/>
      <c r="AT53" s="57">
        <f t="shared" si="10"/>
        <v>0</v>
      </c>
      <c r="AU53" s="58" t="str">
        <f t="shared" si="11"/>
        <v/>
      </c>
      <c r="AV53" s="56" t="str">
        <f t="shared" si="12"/>
        <v/>
      </c>
      <c r="AW53" s="30"/>
      <c r="AX53" s="57">
        <f t="shared" si="13"/>
        <v>0</v>
      </c>
      <c r="AY53" s="59" t="str">
        <f t="shared" si="14"/>
        <v/>
      </c>
      <c r="AZ53" s="56" t="str">
        <f t="shared" si="15"/>
        <v/>
      </c>
      <c r="BA53" s="31"/>
      <c r="BB53" s="60" t="str">
        <f t="shared" si="16"/>
        <v/>
      </c>
      <c r="BC53" s="62">
        <f t="shared" si="17"/>
        <v>0</v>
      </c>
      <c r="BE53" s="30">
        <f t="shared" si="18"/>
        <v>0</v>
      </c>
      <c r="BF53" s="30">
        <f t="shared" si="19"/>
        <v>0</v>
      </c>
      <c r="BG53" s="296">
        <f t="shared" si="20"/>
        <v>0</v>
      </c>
      <c r="BH53" s="30">
        <f t="shared" si="21"/>
        <v>0</v>
      </c>
      <c r="BI53" s="30">
        <f t="shared" si="22"/>
        <v>0</v>
      </c>
    </row>
    <row r="54" spans="1:61" ht="24" x14ac:dyDescent="0.2">
      <c r="A54" s="39">
        <v>44</v>
      </c>
      <c r="B54" s="298" t="s">
        <v>279</v>
      </c>
      <c r="C54" s="119" t="s">
        <v>189</v>
      </c>
      <c r="D54" s="119" t="s">
        <v>232</v>
      </c>
      <c r="E54" s="121"/>
      <c r="F54" s="122"/>
      <c r="G54" s="122"/>
      <c r="H54" s="122"/>
      <c r="I54" s="122"/>
      <c r="J54" s="122"/>
      <c r="K54" s="122"/>
      <c r="L54" s="123"/>
      <c r="M54" s="121"/>
      <c r="N54" s="122"/>
      <c r="O54" s="122"/>
      <c r="P54" s="122"/>
      <c r="Q54" s="122"/>
      <c r="R54" s="122"/>
      <c r="S54" s="122"/>
      <c r="T54" s="124"/>
      <c r="U54" s="121"/>
      <c r="V54" s="122"/>
      <c r="W54" s="122"/>
      <c r="X54" s="122"/>
      <c r="Y54" s="122"/>
      <c r="Z54" s="122"/>
      <c r="AA54" s="122"/>
      <c r="AB54" s="123"/>
      <c r="AC54" s="125"/>
      <c r="AD54" s="122"/>
      <c r="AE54" s="122"/>
      <c r="AF54" s="122"/>
      <c r="AG54" s="122"/>
      <c r="AH54" s="122"/>
      <c r="AI54" s="122"/>
      <c r="AJ54" s="124"/>
      <c r="AK54" s="126">
        <f t="shared" si="4"/>
        <v>0</v>
      </c>
      <c r="AL54" s="127">
        <f t="shared" si="5"/>
        <v>0</v>
      </c>
      <c r="AM54" s="128">
        <f t="shared" si="6"/>
        <v>0</v>
      </c>
      <c r="AN54" s="129">
        <f t="shared" si="7"/>
        <v>0</v>
      </c>
      <c r="AO54" s="130">
        <f t="shared" si="8"/>
        <v>0</v>
      </c>
      <c r="AP54" s="131"/>
      <c r="AR54" s="132">
        <f t="shared" si="9"/>
        <v>0</v>
      </c>
      <c r="AS54" s="122"/>
      <c r="AT54" s="133">
        <f t="shared" si="10"/>
        <v>0</v>
      </c>
      <c r="AU54" s="134" t="str">
        <f t="shared" si="11"/>
        <v/>
      </c>
      <c r="AV54" s="132" t="str">
        <f t="shared" si="12"/>
        <v/>
      </c>
      <c r="AW54" s="122"/>
      <c r="AX54" s="133">
        <f t="shared" si="13"/>
        <v>0</v>
      </c>
      <c r="AY54" s="135" t="str">
        <f t="shared" si="14"/>
        <v/>
      </c>
      <c r="AZ54" s="132" t="str">
        <f t="shared" si="15"/>
        <v/>
      </c>
      <c r="BA54" s="123"/>
      <c r="BB54" s="136" t="str">
        <f t="shared" si="16"/>
        <v/>
      </c>
      <c r="BC54" s="137">
        <f t="shared" si="17"/>
        <v>0</v>
      </c>
      <c r="BE54" s="30">
        <f t="shared" si="18"/>
        <v>0</v>
      </c>
      <c r="BF54" s="30">
        <f t="shared" si="19"/>
        <v>0</v>
      </c>
      <c r="BG54" s="296">
        <f t="shared" si="20"/>
        <v>0</v>
      </c>
      <c r="BH54" s="30">
        <f t="shared" si="21"/>
        <v>0</v>
      </c>
      <c r="BI54" s="30">
        <f t="shared" si="22"/>
        <v>0</v>
      </c>
    </row>
    <row r="55" spans="1:61" ht="16" thickBot="1" x14ac:dyDescent="0.25">
      <c r="A55" s="40">
        <v>45</v>
      </c>
      <c r="B55" s="297" t="s">
        <v>280</v>
      </c>
      <c r="C55" s="118" t="s">
        <v>190</v>
      </c>
      <c r="D55" s="120" t="s">
        <v>233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4"/>
        <v>0</v>
      </c>
      <c r="AL55" s="52">
        <f t="shared" si="5"/>
        <v>0</v>
      </c>
      <c r="AM55" s="53">
        <f t="shared" si="6"/>
        <v>0</v>
      </c>
      <c r="AN55" s="54">
        <f t="shared" si="7"/>
        <v>0</v>
      </c>
      <c r="AO55" s="139">
        <f t="shared" si="8"/>
        <v>0</v>
      </c>
      <c r="AP55" s="140"/>
      <c r="AQ55" s="141"/>
      <c r="AR55" s="57">
        <f t="shared" si="9"/>
        <v>0</v>
      </c>
      <c r="AS55" s="30"/>
      <c r="AT55" s="57">
        <f t="shared" si="10"/>
        <v>0</v>
      </c>
      <c r="AU55" s="57" t="str">
        <f t="shared" si="11"/>
        <v/>
      </c>
      <c r="AV55" s="57" t="str">
        <f t="shared" si="12"/>
        <v/>
      </c>
      <c r="AW55" s="30"/>
      <c r="AX55" s="57">
        <f t="shared" si="13"/>
        <v>0</v>
      </c>
      <c r="AY55" s="57" t="str">
        <f t="shared" si="14"/>
        <v/>
      </c>
      <c r="AZ55" s="57" t="str">
        <f t="shared" si="15"/>
        <v/>
      </c>
      <c r="BA55" s="30"/>
      <c r="BB55" s="142" t="str">
        <f t="shared" si="16"/>
        <v/>
      </c>
      <c r="BC55" s="143">
        <f t="shared" si="17"/>
        <v>0</v>
      </c>
      <c r="BE55" s="30">
        <f t="shared" si="18"/>
        <v>0</v>
      </c>
      <c r="BF55" s="30">
        <f t="shared" si="19"/>
        <v>0</v>
      </c>
      <c r="BG55" s="296">
        <f t="shared" si="20"/>
        <v>0</v>
      </c>
      <c r="BH55" s="30">
        <f t="shared" si="21"/>
        <v>0</v>
      </c>
      <c r="BI55" s="30">
        <f t="shared" si="22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1 M12:N41 AC12:AD41 E42:AJ55">
    <cfRule type="cellIs" dxfId="35" priority="5" operator="lessThan">
      <formula>70</formula>
    </cfRule>
  </conditionalFormatting>
  <conditionalFormatting sqref="E11:AJ11">
    <cfRule type="cellIs" dxfId="34" priority="1" operator="lessThan">
      <formula>70</formula>
    </cfRule>
  </conditionalFormatting>
  <conditionalFormatting sqref="G12:L41">
    <cfRule type="cellIs" dxfId="33" priority="4" operator="lessThan">
      <formula>70</formula>
    </cfRule>
  </conditionalFormatting>
  <conditionalFormatting sqref="O12:AB41">
    <cfRule type="cellIs" dxfId="32" priority="3" operator="lessThan">
      <formula>70</formula>
    </cfRule>
  </conditionalFormatting>
  <conditionalFormatting sqref="AE12:AJ41">
    <cfRule type="cellIs" dxfId="31" priority="2" operator="lessThan">
      <formula>70</formula>
    </cfRule>
  </conditionalFormatting>
  <conditionalFormatting sqref="AK11:AP55">
    <cfRule type="cellIs" dxfId="30" priority="13" operator="lessThan">
      <formula>70</formula>
    </cfRule>
  </conditionalFormatting>
  <conditionalFormatting sqref="AR11:AR55">
    <cfRule type="cellIs" dxfId="29" priority="11" operator="lessThan">
      <formula>70</formula>
    </cfRule>
  </conditionalFormatting>
  <conditionalFormatting sqref="AR11:AY55">
    <cfRule type="cellIs" dxfId="28" priority="12" operator="lessThan">
      <formula>70</formula>
    </cfRule>
  </conditionalFormatting>
  <conditionalFormatting sqref="AZ11:AZ55">
    <cfRule type="cellIs" dxfId="27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I55"/>
  <sheetViews>
    <sheetView topLeftCell="M1" zoomScaleNormal="100" workbookViewId="0">
      <selection activeCell="BE1" sqref="BE1:BI1048576"/>
    </sheetView>
  </sheetViews>
  <sheetFormatPr baseColWidth="10" defaultColWidth="11.5" defaultRowHeight="15" x14ac:dyDescent="0.2"/>
  <cols>
    <col min="1" max="1" width="4" style="21" customWidth="1"/>
    <col min="2" max="2" width="11.33203125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85" t="s">
        <v>145</v>
      </c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7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0" t="s">
        <v>99</v>
      </c>
      <c r="AP7" s="153" t="s">
        <v>104</v>
      </c>
      <c r="AR7" s="156" t="s">
        <v>20</v>
      </c>
      <c r="AS7" s="157"/>
      <c r="AT7" s="157"/>
      <c r="AU7" s="158"/>
      <c r="AV7" s="162" t="s">
        <v>21</v>
      </c>
      <c r="AW7" s="163"/>
      <c r="AX7" s="163"/>
      <c r="AY7" s="164"/>
      <c r="AZ7" s="146" t="s">
        <v>103</v>
      </c>
      <c r="BA7" s="147"/>
      <c r="BB7" s="146" t="s">
        <v>105</v>
      </c>
      <c r="BC7" s="147"/>
    </row>
    <row r="8" spans="1:61" ht="16" thickBot="1" x14ac:dyDescent="0.25">
      <c r="AO8" s="151"/>
      <c r="AP8" s="154"/>
      <c r="AR8" s="159"/>
      <c r="AS8" s="160"/>
      <c r="AT8" s="160"/>
      <c r="AU8" s="161"/>
      <c r="AV8" s="165"/>
      <c r="AW8" s="166"/>
      <c r="AX8" s="166"/>
      <c r="AY8" s="167"/>
      <c r="AZ8" s="168"/>
      <c r="BA8" s="169"/>
      <c r="BB8" s="148"/>
      <c r="BC8" s="149"/>
    </row>
    <row r="9" spans="1:61" x14ac:dyDescent="0.2">
      <c r="A9" s="188" t="s">
        <v>5</v>
      </c>
      <c r="B9" s="190" t="s">
        <v>235</v>
      </c>
      <c r="C9" s="190" t="s">
        <v>4</v>
      </c>
      <c r="D9" s="192" t="s">
        <v>19</v>
      </c>
      <c r="E9" s="194" t="s">
        <v>91</v>
      </c>
      <c r="F9" s="195"/>
      <c r="G9" s="195"/>
      <c r="H9" s="195"/>
      <c r="I9" s="195"/>
      <c r="J9" s="195"/>
      <c r="K9" s="195"/>
      <c r="L9" s="196"/>
      <c r="M9" s="197" t="s">
        <v>92</v>
      </c>
      <c r="N9" s="198"/>
      <c r="O9" s="198"/>
      <c r="P9" s="198"/>
      <c r="Q9" s="198"/>
      <c r="R9" s="198"/>
      <c r="S9" s="198"/>
      <c r="T9" s="199"/>
      <c r="U9" s="202" t="s">
        <v>93</v>
      </c>
      <c r="V9" s="203"/>
      <c r="W9" s="203"/>
      <c r="X9" s="203"/>
      <c r="Y9" s="203"/>
      <c r="Z9" s="203"/>
      <c r="AA9" s="203"/>
      <c r="AB9" s="204"/>
      <c r="AC9" s="205" t="s">
        <v>94</v>
      </c>
      <c r="AD9" s="206"/>
      <c r="AE9" s="206"/>
      <c r="AF9" s="206"/>
      <c r="AG9" s="206"/>
      <c r="AH9" s="206"/>
      <c r="AI9" s="206"/>
      <c r="AJ9" s="207"/>
      <c r="AK9" s="208" t="s">
        <v>95</v>
      </c>
      <c r="AL9" s="210" t="s">
        <v>96</v>
      </c>
      <c r="AM9" s="212" t="s">
        <v>97</v>
      </c>
      <c r="AN9" s="200" t="s">
        <v>98</v>
      </c>
      <c r="AO9" s="151"/>
      <c r="AP9" s="154"/>
      <c r="AR9" s="179" t="s">
        <v>42</v>
      </c>
      <c r="AS9" s="181" t="s">
        <v>43</v>
      </c>
      <c r="AT9" s="175" t="s">
        <v>44</v>
      </c>
      <c r="AU9" s="177" t="s">
        <v>100</v>
      </c>
      <c r="AV9" s="179" t="s">
        <v>46</v>
      </c>
      <c r="AW9" s="181" t="s">
        <v>106</v>
      </c>
      <c r="AX9" s="175" t="s">
        <v>107</v>
      </c>
      <c r="AY9" s="183" t="s">
        <v>108</v>
      </c>
      <c r="AZ9" s="170" t="s">
        <v>101</v>
      </c>
      <c r="BA9" s="172" t="s">
        <v>102</v>
      </c>
      <c r="BB9" s="171" t="s">
        <v>57</v>
      </c>
      <c r="BC9" s="174" t="s">
        <v>58</v>
      </c>
    </row>
    <row r="10" spans="1:61" ht="16" thickBot="1" x14ac:dyDescent="0.25">
      <c r="A10" s="189"/>
      <c r="B10" s="191"/>
      <c r="C10" s="191"/>
      <c r="D10" s="193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09"/>
      <c r="AL10" s="211"/>
      <c r="AM10" s="213"/>
      <c r="AN10" s="201"/>
      <c r="AO10" s="152"/>
      <c r="AP10" s="155"/>
      <c r="AR10" s="180"/>
      <c r="AS10" s="182"/>
      <c r="AT10" s="176"/>
      <c r="AU10" s="178"/>
      <c r="AV10" s="180"/>
      <c r="AW10" s="182"/>
      <c r="AX10" s="176"/>
      <c r="AY10" s="184"/>
      <c r="AZ10" s="171"/>
      <c r="BA10" s="173"/>
      <c r="BB10" s="171"/>
      <c r="BC10" s="174"/>
      <c r="BE10" s="294" t="s">
        <v>0</v>
      </c>
      <c r="BF10" s="294" t="s">
        <v>1</v>
      </c>
      <c r="BG10" s="295" t="s">
        <v>2</v>
      </c>
      <c r="BH10" s="294" t="s">
        <v>3</v>
      </c>
      <c r="BI10" s="294" t="s">
        <v>50</v>
      </c>
    </row>
    <row r="11" spans="1:61" ht="24" x14ac:dyDescent="0.2">
      <c r="A11" s="35">
        <v>1</v>
      </c>
      <c r="B11" s="297" t="s">
        <v>236</v>
      </c>
      <c r="C11" s="118" t="s">
        <v>149</v>
      </c>
      <c r="D11" s="118" t="s">
        <v>191</v>
      </c>
      <c r="E11" s="29"/>
      <c r="F11" s="30"/>
      <c r="G11" s="30"/>
      <c r="H11" s="30"/>
      <c r="I11" s="30"/>
      <c r="J11" s="30"/>
      <c r="K11" s="30"/>
      <c r="L11" s="31"/>
      <c r="M11" s="36"/>
      <c r="N11" s="37"/>
      <c r="O11" s="37"/>
      <c r="P11" s="37"/>
      <c r="Q11" s="37"/>
      <c r="R11" s="37"/>
      <c r="S11" s="37"/>
      <c r="T11" s="38"/>
      <c r="U11" s="36"/>
      <c r="V11" s="37"/>
      <c r="W11" s="37"/>
      <c r="X11" s="37"/>
      <c r="Y11" s="37"/>
      <c r="Z11" s="37"/>
      <c r="AA11" s="37"/>
      <c r="AB11" s="38"/>
      <c r="AC11" s="36"/>
      <c r="AD11" s="37"/>
      <c r="AE11" s="37"/>
      <c r="AF11" s="37"/>
      <c r="AG11" s="37"/>
      <c r="AH11" s="37"/>
      <c r="AI11" s="37"/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>AVERAGE(AK11:AN11)</f>
        <v>0</v>
      </c>
      <c r="AP11" s="42"/>
      <c r="AR11" s="56">
        <f>IF(AO11&lt;70, AO11*0.5, "")</f>
        <v>0</v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 t="str">
        <f>IF(AW11&lt;&gt;"", IF(AY11&gt;=70, AY11, IF(AZ11+BA11&gt;=70, AZ11+BA11, "")),
   IF(AS11&lt;&gt;"", IF(AU11&gt;=70, AU11, ""),
   IF(AO11&gt;=70, AO11, "")))</f>
        <v/>
      </c>
      <c r="BC11" s="62">
        <f t="shared" ref="BC11:BC55" si="0">IF(AW11&lt;&gt;"", IF(AY11&lt;70, IF(AZ11+BA11&lt;70, AZ11+BA11, ""), ""), IF(AS11&lt;&gt;"", IF(AU11&lt;70, AU11, ""), IF(AO11&lt;70, AO11, "")))</f>
        <v>0</v>
      </c>
      <c r="BE11" s="30">
        <f t="shared" ref="BE11:BE12" si="1">SUM(E11+M11+U11+AC11)/4</f>
        <v>0</v>
      </c>
      <c r="BF11" s="30">
        <f t="shared" ref="BF11:BF12" si="2">SUM(G11+O11+W11+AE11)/4</f>
        <v>0</v>
      </c>
      <c r="BG11" s="296">
        <f t="shared" ref="BG11:BG12" si="3">SUM(I11+Q11+Y11+AG11)/4</f>
        <v>0</v>
      </c>
      <c r="BH11" s="30">
        <f t="shared" ref="BH11:BH12" si="4">SUM(K11+S11+AA11+AI11)/4</f>
        <v>0</v>
      </c>
      <c r="BI11" s="30">
        <f>AVERAGE(BE11:BH11)</f>
        <v>0</v>
      </c>
    </row>
    <row r="12" spans="1:61" ht="24" x14ac:dyDescent="0.2">
      <c r="A12" s="39">
        <v>2</v>
      </c>
      <c r="B12" s="298" t="s">
        <v>237</v>
      </c>
      <c r="C12" s="119" t="s">
        <v>150</v>
      </c>
      <c r="D12" s="119" t="s">
        <v>192</v>
      </c>
      <c r="E12" s="29"/>
      <c r="F12" s="30"/>
      <c r="G12" s="30"/>
      <c r="H12" s="30"/>
      <c r="I12" s="30"/>
      <c r="J12" s="30"/>
      <c r="K12" s="30"/>
      <c r="L12" s="31"/>
      <c r="M12" s="29"/>
      <c r="N12" s="30"/>
      <c r="O12" s="30"/>
      <c r="P12" s="30"/>
      <c r="Q12" s="30"/>
      <c r="R12" s="30"/>
      <c r="S12" s="30"/>
      <c r="T12" s="31"/>
      <c r="U12" s="29"/>
      <c r="V12" s="30"/>
      <c r="W12" s="30"/>
      <c r="X12" s="30"/>
      <c r="Y12" s="30"/>
      <c r="Z12" s="30"/>
      <c r="AA12" s="30"/>
      <c r="AB12" s="31"/>
      <c r="AC12" s="29"/>
      <c r="AD12" s="30"/>
      <c r="AE12" s="30"/>
      <c r="AF12" s="30"/>
      <c r="AG12" s="30"/>
      <c r="AH12" s="30"/>
      <c r="AI12" s="30"/>
      <c r="AJ12" s="13"/>
      <c r="AK12" s="51">
        <f t="shared" ref="AK12:AK55" si="5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52">
        <f t="shared" ref="AL12:AL55" si="6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53">
        <f t="shared" ref="AM12:AM55" si="7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54">
        <f t="shared" ref="AN12:AN55" si="8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55">
        <f t="shared" ref="AO12:AO55" si="9">AVERAGE(AK12:AN12)</f>
        <v>0</v>
      </c>
      <c r="AP12" s="45"/>
      <c r="AR12" s="56">
        <f t="shared" ref="AR12:AR55" si="10">IF(AO12&lt;70, AO12*0.5, "")</f>
        <v>0</v>
      </c>
      <c r="AS12" s="43"/>
      <c r="AT12" s="57">
        <f t="shared" ref="AT12:AT55" si="11">AS12*50%</f>
        <v>0</v>
      </c>
      <c r="AU12" s="58" t="str">
        <f t="shared" ref="AU12:AU55" si="12">IF(AS12&lt;&gt;"", IF(AR12="","",AR12+AT12), "")</f>
        <v/>
      </c>
      <c r="AV12" s="56" t="str">
        <f t="shared" ref="AV12:AV55" si="13">IF(AU12 &lt; 70, AR12*30%, "")</f>
        <v/>
      </c>
      <c r="AW12" s="44"/>
      <c r="AX12" s="57">
        <f t="shared" ref="AX12:AX55" si="14">AW12*70%</f>
        <v>0</v>
      </c>
      <c r="AY12" s="59" t="str">
        <f t="shared" ref="AY12:AY55" si="15">IF(AW12&lt;&gt;"", IF(AV12="", "", AV12+AX12), "")</f>
        <v/>
      </c>
      <c r="AZ12" s="56" t="str">
        <f t="shared" ref="AZ12:AZ55" si="16">IF(AND(AU12&lt;70, AY12&lt;70), AO12, "")</f>
        <v/>
      </c>
      <c r="BA12" s="31"/>
      <c r="BB12" s="60" t="str">
        <f t="shared" ref="BB12:BB55" si="17">IF(AW12&lt;&gt;"", IF(AY12&gt;=70, AY12, IF(AZ12+BA12&gt;=70, AZ12+BA12, "")),
   IF(AS12&lt;&gt;"", IF(AU12&gt;=70, AU12, ""),
   IF(AO12&gt;=70, AO12, "")))</f>
        <v/>
      </c>
      <c r="BC12" s="62">
        <f t="shared" si="0"/>
        <v>0</v>
      </c>
      <c r="BE12" s="30">
        <f t="shared" si="1"/>
        <v>0</v>
      </c>
      <c r="BF12" s="30">
        <f t="shared" si="2"/>
        <v>0</v>
      </c>
      <c r="BG12" s="296">
        <f t="shared" si="3"/>
        <v>0</v>
      </c>
      <c r="BH12" s="30">
        <f t="shared" si="4"/>
        <v>0</v>
      </c>
      <c r="BI12" s="30">
        <f>AVERAGE(BE12:BH12)</f>
        <v>0</v>
      </c>
    </row>
    <row r="13" spans="1:61" ht="24" x14ac:dyDescent="0.2">
      <c r="A13" s="39">
        <v>3</v>
      </c>
      <c r="B13" s="297" t="s">
        <v>238</v>
      </c>
      <c r="C13" s="118" t="s">
        <v>151</v>
      </c>
      <c r="D13" s="118" t="s">
        <v>193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31"/>
      <c r="U13" s="29"/>
      <c r="V13" s="30"/>
      <c r="W13" s="30"/>
      <c r="X13" s="30"/>
      <c r="Y13" s="30"/>
      <c r="Z13" s="30"/>
      <c r="AA13" s="30"/>
      <c r="AB13" s="31"/>
      <c r="AC13" s="29"/>
      <c r="AD13" s="30"/>
      <c r="AE13" s="30"/>
      <c r="AF13" s="30"/>
      <c r="AG13" s="30"/>
      <c r="AH13" s="30"/>
      <c r="AI13" s="30"/>
      <c r="AJ13" s="13"/>
      <c r="AK13" s="51">
        <f t="shared" si="5"/>
        <v>0</v>
      </c>
      <c r="AL13" s="52">
        <f t="shared" si="6"/>
        <v>0</v>
      </c>
      <c r="AM13" s="53">
        <f t="shared" si="7"/>
        <v>0</v>
      </c>
      <c r="AN13" s="54">
        <f t="shared" si="8"/>
        <v>0</v>
      </c>
      <c r="AO13" s="55">
        <f t="shared" si="9"/>
        <v>0</v>
      </c>
      <c r="AP13" s="45"/>
      <c r="AR13" s="56">
        <f t="shared" si="10"/>
        <v>0</v>
      </c>
      <c r="AS13" s="43"/>
      <c r="AT13" s="57">
        <f t="shared" si="11"/>
        <v>0</v>
      </c>
      <c r="AU13" s="58" t="str">
        <f t="shared" si="12"/>
        <v/>
      </c>
      <c r="AV13" s="56" t="str">
        <f t="shared" si="13"/>
        <v/>
      </c>
      <c r="AW13" s="44"/>
      <c r="AX13" s="57">
        <f t="shared" si="14"/>
        <v>0</v>
      </c>
      <c r="AY13" s="59" t="str">
        <f t="shared" si="15"/>
        <v/>
      </c>
      <c r="AZ13" s="56" t="str">
        <f t="shared" si="16"/>
        <v/>
      </c>
      <c r="BA13" s="31"/>
      <c r="BB13" s="60" t="str">
        <f t="shared" si="17"/>
        <v/>
      </c>
      <c r="BC13" s="62">
        <f t="shared" si="0"/>
        <v>0</v>
      </c>
      <c r="BE13" s="30">
        <f>SUM(E13+M13+U13+AC13)/4</f>
        <v>0</v>
      </c>
      <c r="BF13" s="30">
        <f>SUM(G13+O13+W13+AE13)/4</f>
        <v>0</v>
      </c>
      <c r="BG13" s="296">
        <f>SUM(I13+Q13+Y13+AG13)/4</f>
        <v>0</v>
      </c>
      <c r="BH13" s="30">
        <f>SUM(K13+S13+AA13+AI13)/4</f>
        <v>0</v>
      </c>
      <c r="BI13" s="30">
        <f>AVERAGE(BE13:BH13)</f>
        <v>0</v>
      </c>
    </row>
    <row r="14" spans="1:61" ht="24" x14ac:dyDescent="0.2">
      <c r="A14" s="39">
        <v>4</v>
      </c>
      <c r="B14" s="297" t="s">
        <v>239</v>
      </c>
      <c r="C14" s="119" t="s">
        <v>152</v>
      </c>
      <c r="D14" s="119" t="s">
        <v>194</v>
      </c>
      <c r="E14" s="29"/>
      <c r="F14" s="30"/>
      <c r="G14" s="30"/>
      <c r="H14" s="30"/>
      <c r="I14" s="30"/>
      <c r="J14" s="30"/>
      <c r="K14" s="30"/>
      <c r="L14" s="31"/>
      <c r="M14" s="29"/>
      <c r="N14" s="30"/>
      <c r="O14" s="30"/>
      <c r="P14" s="30"/>
      <c r="Q14" s="30"/>
      <c r="R14" s="30"/>
      <c r="S14" s="30"/>
      <c r="T14" s="31"/>
      <c r="U14" s="29"/>
      <c r="V14" s="30"/>
      <c r="W14" s="30"/>
      <c r="X14" s="30"/>
      <c r="Y14" s="30"/>
      <c r="Z14" s="30"/>
      <c r="AA14" s="30"/>
      <c r="AB14" s="31"/>
      <c r="AC14" s="29"/>
      <c r="AD14" s="30"/>
      <c r="AE14" s="30"/>
      <c r="AF14" s="30"/>
      <c r="AG14" s="30"/>
      <c r="AH14" s="30"/>
      <c r="AI14" s="30"/>
      <c r="AJ14" s="13"/>
      <c r="AK14" s="51">
        <f t="shared" si="5"/>
        <v>0</v>
      </c>
      <c r="AL14" s="52">
        <f t="shared" si="6"/>
        <v>0</v>
      </c>
      <c r="AM14" s="53">
        <f t="shared" si="7"/>
        <v>0</v>
      </c>
      <c r="AN14" s="54">
        <f t="shared" si="8"/>
        <v>0</v>
      </c>
      <c r="AO14" s="55">
        <f t="shared" si="9"/>
        <v>0</v>
      </c>
      <c r="AP14" s="45"/>
      <c r="AR14" s="56">
        <f t="shared" si="10"/>
        <v>0</v>
      </c>
      <c r="AS14" s="43"/>
      <c r="AT14" s="57">
        <f t="shared" si="11"/>
        <v>0</v>
      </c>
      <c r="AU14" s="58" t="str">
        <f t="shared" si="12"/>
        <v/>
      </c>
      <c r="AV14" s="56" t="str">
        <f t="shared" si="13"/>
        <v/>
      </c>
      <c r="AW14" s="43"/>
      <c r="AX14" s="57">
        <f t="shared" si="14"/>
        <v>0</v>
      </c>
      <c r="AY14" s="59" t="str">
        <f t="shared" si="15"/>
        <v/>
      </c>
      <c r="AZ14" s="56" t="str">
        <f t="shared" si="16"/>
        <v/>
      </c>
      <c r="BA14" s="31"/>
      <c r="BB14" s="60" t="str">
        <f t="shared" si="17"/>
        <v/>
      </c>
      <c r="BC14" s="62">
        <f t="shared" si="0"/>
        <v>0</v>
      </c>
      <c r="BE14" s="30">
        <f t="shared" ref="BE14:BE55" si="18">SUM(E14+M14+U14+AC14)/4</f>
        <v>0</v>
      </c>
      <c r="BF14" s="30">
        <f t="shared" ref="BF14:BF55" si="19">SUM(G14+O14+W14+AE14)/4</f>
        <v>0</v>
      </c>
      <c r="BG14" s="296">
        <f t="shared" ref="BG14:BG55" si="20">SUM(I14+Q14+Y14+AG14)/4</f>
        <v>0</v>
      </c>
      <c r="BH14" s="30">
        <f t="shared" ref="BH14:BH55" si="21">SUM(K14+S14+AA14+AI14)/4</f>
        <v>0</v>
      </c>
      <c r="BI14" s="30">
        <f t="shared" ref="BI14:BI55" si="22">AVERAGE(BE14:BH14)</f>
        <v>0</v>
      </c>
    </row>
    <row r="15" spans="1:61" ht="24" x14ac:dyDescent="0.2">
      <c r="A15" s="39">
        <v>5</v>
      </c>
      <c r="B15" s="298" t="s">
        <v>240</v>
      </c>
      <c r="C15" s="118" t="s">
        <v>153</v>
      </c>
      <c r="D15" s="118" t="s">
        <v>195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29"/>
      <c r="AD15" s="30"/>
      <c r="AE15" s="30"/>
      <c r="AF15" s="30"/>
      <c r="AG15" s="30"/>
      <c r="AH15" s="30"/>
      <c r="AI15" s="30"/>
      <c r="AJ15" s="13"/>
      <c r="AK15" s="51">
        <f t="shared" si="5"/>
        <v>0</v>
      </c>
      <c r="AL15" s="52">
        <f t="shared" si="6"/>
        <v>0</v>
      </c>
      <c r="AM15" s="53">
        <f t="shared" si="7"/>
        <v>0</v>
      </c>
      <c r="AN15" s="54">
        <f t="shared" si="8"/>
        <v>0</v>
      </c>
      <c r="AO15" s="55">
        <f t="shared" si="9"/>
        <v>0</v>
      </c>
      <c r="AP15" s="45"/>
      <c r="AR15" s="56">
        <f t="shared" si="10"/>
        <v>0</v>
      </c>
      <c r="AS15" s="43"/>
      <c r="AT15" s="57">
        <f t="shared" si="11"/>
        <v>0</v>
      </c>
      <c r="AU15" s="58" t="str">
        <f t="shared" si="12"/>
        <v/>
      </c>
      <c r="AV15" s="56" t="str">
        <f t="shared" si="13"/>
        <v/>
      </c>
      <c r="AW15" s="43"/>
      <c r="AX15" s="57">
        <f t="shared" si="14"/>
        <v>0</v>
      </c>
      <c r="AY15" s="59" t="str">
        <f t="shared" si="15"/>
        <v/>
      </c>
      <c r="AZ15" s="56" t="str">
        <f t="shared" si="16"/>
        <v/>
      </c>
      <c r="BA15" s="31"/>
      <c r="BB15" s="60" t="str">
        <f t="shared" si="17"/>
        <v/>
      </c>
      <c r="BC15" s="62">
        <f t="shared" si="0"/>
        <v>0</v>
      </c>
      <c r="BE15" s="30">
        <f t="shared" si="18"/>
        <v>0</v>
      </c>
      <c r="BF15" s="30">
        <f t="shared" si="19"/>
        <v>0</v>
      </c>
      <c r="BG15" s="296">
        <f t="shared" si="20"/>
        <v>0</v>
      </c>
      <c r="BH15" s="30">
        <f t="shared" si="21"/>
        <v>0</v>
      </c>
      <c r="BI15" s="30">
        <f t="shared" si="22"/>
        <v>0</v>
      </c>
    </row>
    <row r="16" spans="1:61" ht="24" x14ac:dyDescent="0.2">
      <c r="A16" s="39">
        <v>6</v>
      </c>
      <c r="B16" s="297" t="s">
        <v>241</v>
      </c>
      <c r="C16" s="119" t="s">
        <v>154</v>
      </c>
      <c r="D16" s="119" t="s">
        <v>196</v>
      </c>
      <c r="E16" s="29"/>
      <c r="F16" s="30"/>
      <c r="G16" s="30"/>
      <c r="H16" s="30"/>
      <c r="I16" s="30"/>
      <c r="J16" s="30"/>
      <c r="K16" s="30"/>
      <c r="L16" s="30"/>
      <c r="M16" s="29"/>
      <c r="N16" s="30"/>
      <c r="O16" s="30"/>
      <c r="P16" s="30"/>
      <c r="Q16" s="30"/>
      <c r="R16" s="30"/>
      <c r="S16" s="30"/>
      <c r="T16" s="31"/>
      <c r="U16" s="29"/>
      <c r="V16" s="30"/>
      <c r="W16" s="30"/>
      <c r="X16" s="30"/>
      <c r="Y16" s="30"/>
      <c r="Z16" s="30"/>
      <c r="AA16" s="30"/>
      <c r="AB16" s="30"/>
      <c r="AC16" s="29"/>
      <c r="AD16" s="30"/>
      <c r="AE16" s="30"/>
      <c r="AF16" s="30"/>
      <c r="AG16" s="30"/>
      <c r="AH16" s="30"/>
      <c r="AI16" s="30"/>
      <c r="AJ16" s="13"/>
      <c r="AK16" s="51">
        <f t="shared" si="5"/>
        <v>0</v>
      </c>
      <c r="AL16" s="52">
        <f t="shared" si="6"/>
        <v>0</v>
      </c>
      <c r="AM16" s="53">
        <f t="shared" si="7"/>
        <v>0</v>
      </c>
      <c r="AN16" s="54">
        <f t="shared" si="8"/>
        <v>0</v>
      </c>
      <c r="AO16" s="55">
        <f t="shared" si="9"/>
        <v>0</v>
      </c>
      <c r="AP16" s="45"/>
      <c r="AR16" s="56">
        <f t="shared" si="10"/>
        <v>0</v>
      </c>
      <c r="AS16" s="43"/>
      <c r="AT16" s="57">
        <f t="shared" si="11"/>
        <v>0</v>
      </c>
      <c r="AU16" s="58" t="str">
        <f t="shared" si="12"/>
        <v/>
      </c>
      <c r="AV16" s="56" t="str">
        <f t="shared" si="13"/>
        <v/>
      </c>
      <c r="AW16" s="43"/>
      <c r="AX16" s="57">
        <f t="shared" si="14"/>
        <v>0</v>
      </c>
      <c r="AY16" s="59" t="str">
        <f t="shared" si="15"/>
        <v/>
      </c>
      <c r="AZ16" s="56" t="str">
        <f t="shared" si="16"/>
        <v/>
      </c>
      <c r="BA16" s="31"/>
      <c r="BB16" s="60" t="str">
        <f t="shared" si="17"/>
        <v/>
      </c>
      <c r="BC16" s="62">
        <f t="shared" si="0"/>
        <v>0</v>
      </c>
      <c r="BE16" s="30">
        <f t="shared" si="18"/>
        <v>0</v>
      </c>
      <c r="BF16" s="30">
        <f t="shared" si="19"/>
        <v>0</v>
      </c>
      <c r="BG16" s="296">
        <f t="shared" si="20"/>
        <v>0</v>
      </c>
      <c r="BH16" s="30">
        <f t="shared" si="21"/>
        <v>0</v>
      </c>
      <c r="BI16" s="30">
        <f t="shared" si="22"/>
        <v>0</v>
      </c>
    </row>
    <row r="17" spans="1:61" ht="24" x14ac:dyDescent="0.2">
      <c r="A17" s="39">
        <v>7</v>
      </c>
      <c r="B17" s="297" t="s">
        <v>242</v>
      </c>
      <c r="C17" s="118" t="s">
        <v>155</v>
      </c>
      <c r="D17" s="118" t="s">
        <v>197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13"/>
      <c r="AK17" s="51">
        <f t="shared" si="5"/>
        <v>0</v>
      </c>
      <c r="AL17" s="52">
        <f t="shared" si="6"/>
        <v>0</v>
      </c>
      <c r="AM17" s="53">
        <f t="shared" si="7"/>
        <v>0</v>
      </c>
      <c r="AN17" s="54">
        <f t="shared" si="8"/>
        <v>0</v>
      </c>
      <c r="AO17" s="55">
        <f t="shared" si="9"/>
        <v>0</v>
      </c>
      <c r="AP17" s="45"/>
      <c r="AR17" s="56">
        <f t="shared" si="10"/>
        <v>0</v>
      </c>
      <c r="AS17" s="43"/>
      <c r="AT17" s="57">
        <f t="shared" si="11"/>
        <v>0</v>
      </c>
      <c r="AU17" s="58" t="str">
        <f t="shared" si="12"/>
        <v/>
      </c>
      <c r="AV17" s="56" t="str">
        <f t="shared" si="13"/>
        <v/>
      </c>
      <c r="AW17" s="43"/>
      <c r="AX17" s="57">
        <f t="shared" si="14"/>
        <v>0</v>
      </c>
      <c r="AY17" s="59" t="str">
        <f t="shared" si="15"/>
        <v/>
      </c>
      <c r="AZ17" s="56" t="str">
        <f t="shared" si="16"/>
        <v/>
      </c>
      <c r="BA17" s="31"/>
      <c r="BB17" s="60" t="str">
        <f t="shared" si="17"/>
        <v/>
      </c>
      <c r="BC17" s="62">
        <f t="shared" si="0"/>
        <v>0</v>
      </c>
      <c r="BE17" s="30">
        <f t="shared" si="18"/>
        <v>0</v>
      </c>
      <c r="BF17" s="30">
        <f t="shared" si="19"/>
        <v>0</v>
      </c>
      <c r="BG17" s="296">
        <f t="shared" si="20"/>
        <v>0</v>
      </c>
      <c r="BH17" s="30">
        <f t="shared" si="21"/>
        <v>0</v>
      </c>
      <c r="BI17" s="30">
        <f t="shared" si="22"/>
        <v>0</v>
      </c>
    </row>
    <row r="18" spans="1:61" ht="24" x14ac:dyDescent="0.2">
      <c r="A18" s="39">
        <v>8</v>
      </c>
      <c r="B18" s="298" t="s">
        <v>243</v>
      </c>
      <c r="C18" s="119" t="s">
        <v>156</v>
      </c>
      <c r="D18" s="119" t="s">
        <v>198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5"/>
        <v>0</v>
      </c>
      <c r="AL18" s="52">
        <f t="shared" si="6"/>
        <v>0</v>
      </c>
      <c r="AM18" s="53">
        <f t="shared" si="7"/>
        <v>0</v>
      </c>
      <c r="AN18" s="54">
        <f t="shared" si="8"/>
        <v>0</v>
      </c>
      <c r="AO18" s="55">
        <f t="shared" si="9"/>
        <v>0</v>
      </c>
      <c r="AP18" s="45"/>
      <c r="AR18" s="56">
        <f t="shared" si="10"/>
        <v>0</v>
      </c>
      <c r="AS18" s="43"/>
      <c r="AT18" s="57">
        <f t="shared" si="11"/>
        <v>0</v>
      </c>
      <c r="AU18" s="58" t="str">
        <f t="shared" si="12"/>
        <v/>
      </c>
      <c r="AV18" s="56" t="str">
        <f t="shared" si="13"/>
        <v/>
      </c>
      <c r="AW18" s="43"/>
      <c r="AX18" s="57">
        <f t="shared" si="14"/>
        <v>0</v>
      </c>
      <c r="AY18" s="59" t="str">
        <f t="shared" si="15"/>
        <v/>
      </c>
      <c r="AZ18" s="56" t="str">
        <f t="shared" si="16"/>
        <v/>
      </c>
      <c r="BA18" s="31"/>
      <c r="BB18" s="60" t="str">
        <f t="shared" si="17"/>
        <v/>
      </c>
      <c r="BC18" s="62">
        <f t="shared" si="0"/>
        <v>0</v>
      </c>
      <c r="BE18" s="30">
        <f t="shared" si="18"/>
        <v>0</v>
      </c>
      <c r="BF18" s="30">
        <f t="shared" si="19"/>
        <v>0</v>
      </c>
      <c r="BG18" s="296">
        <f t="shared" si="20"/>
        <v>0</v>
      </c>
      <c r="BH18" s="30">
        <f t="shared" si="21"/>
        <v>0</v>
      </c>
      <c r="BI18" s="30">
        <f t="shared" si="22"/>
        <v>0</v>
      </c>
    </row>
    <row r="19" spans="1:61" ht="24" x14ac:dyDescent="0.2">
      <c r="A19" s="39">
        <v>9</v>
      </c>
      <c r="B19" s="297" t="s">
        <v>244</v>
      </c>
      <c r="C19" s="118" t="s">
        <v>157</v>
      </c>
      <c r="D19" s="118" t="s">
        <v>148</v>
      </c>
      <c r="E19" s="29"/>
      <c r="F19" s="30"/>
      <c r="G19" s="30"/>
      <c r="H19" s="30"/>
      <c r="I19" s="30"/>
      <c r="J19" s="30"/>
      <c r="K19" s="30"/>
      <c r="L19" s="31"/>
      <c r="M19" s="29"/>
      <c r="N19" s="30"/>
      <c r="O19" s="30"/>
      <c r="P19" s="30"/>
      <c r="Q19" s="30"/>
      <c r="R19" s="30"/>
      <c r="S19" s="30"/>
      <c r="T19" s="31"/>
      <c r="U19" s="29"/>
      <c r="V19" s="30"/>
      <c r="W19" s="30"/>
      <c r="X19" s="30"/>
      <c r="Y19" s="30"/>
      <c r="Z19" s="30"/>
      <c r="AA19" s="30"/>
      <c r="AB19" s="31"/>
      <c r="AC19" s="29"/>
      <c r="AD19" s="30"/>
      <c r="AE19" s="30"/>
      <c r="AF19" s="30"/>
      <c r="AG19" s="30"/>
      <c r="AH19" s="30"/>
      <c r="AI19" s="30"/>
      <c r="AJ19" s="13"/>
      <c r="AK19" s="51">
        <f t="shared" si="5"/>
        <v>0</v>
      </c>
      <c r="AL19" s="52">
        <f t="shared" si="6"/>
        <v>0</v>
      </c>
      <c r="AM19" s="53">
        <f t="shared" si="7"/>
        <v>0</v>
      </c>
      <c r="AN19" s="54">
        <f t="shared" si="8"/>
        <v>0</v>
      </c>
      <c r="AO19" s="55">
        <f t="shared" si="9"/>
        <v>0</v>
      </c>
      <c r="AP19" s="45"/>
      <c r="AR19" s="56">
        <f t="shared" si="10"/>
        <v>0</v>
      </c>
      <c r="AS19" s="43"/>
      <c r="AT19" s="57">
        <f t="shared" si="11"/>
        <v>0</v>
      </c>
      <c r="AU19" s="58" t="str">
        <f t="shared" si="12"/>
        <v/>
      </c>
      <c r="AV19" s="56" t="str">
        <f t="shared" si="13"/>
        <v/>
      </c>
      <c r="AW19" s="43"/>
      <c r="AX19" s="57">
        <f t="shared" si="14"/>
        <v>0</v>
      </c>
      <c r="AY19" s="59" t="str">
        <f t="shared" si="15"/>
        <v/>
      </c>
      <c r="AZ19" s="56" t="str">
        <f t="shared" si="16"/>
        <v/>
      </c>
      <c r="BA19" s="31"/>
      <c r="BB19" s="60" t="str">
        <f t="shared" si="17"/>
        <v/>
      </c>
      <c r="BC19" s="62">
        <f t="shared" si="0"/>
        <v>0</v>
      </c>
      <c r="BE19" s="30">
        <f t="shared" si="18"/>
        <v>0</v>
      </c>
      <c r="BF19" s="30">
        <f t="shared" si="19"/>
        <v>0</v>
      </c>
      <c r="BG19" s="296">
        <f t="shared" si="20"/>
        <v>0</v>
      </c>
      <c r="BH19" s="30">
        <f t="shared" si="21"/>
        <v>0</v>
      </c>
      <c r="BI19" s="30">
        <f t="shared" si="22"/>
        <v>0</v>
      </c>
    </row>
    <row r="20" spans="1:61" ht="24" x14ac:dyDescent="0.2">
      <c r="A20" s="39">
        <v>10</v>
      </c>
      <c r="B20" s="297" t="s">
        <v>245</v>
      </c>
      <c r="C20" s="119" t="s">
        <v>158</v>
      </c>
      <c r="D20" s="119" t="s">
        <v>199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29"/>
      <c r="AD20" s="30"/>
      <c r="AE20" s="30"/>
      <c r="AF20" s="30"/>
      <c r="AG20" s="30"/>
      <c r="AH20" s="30"/>
      <c r="AI20" s="30"/>
      <c r="AJ20" s="13"/>
      <c r="AK20" s="51">
        <f t="shared" si="5"/>
        <v>0</v>
      </c>
      <c r="AL20" s="52">
        <f t="shared" si="6"/>
        <v>0</v>
      </c>
      <c r="AM20" s="53">
        <f t="shared" si="7"/>
        <v>0</v>
      </c>
      <c r="AN20" s="54">
        <f t="shared" si="8"/>
        <v>0</v>
      </c>
      <c r="AO20" s="55">
        <f t="shared" si="9"/>
        <v>0</v>
      </c>
      <c r="AP20" s="45"/>
      <c r="AR20" s="56">
        <f t="shared" si="10"/>
        <v>0</v>
      </c>
      <c r="AS20" s="30"/>
      <c r="AT20" s="57">
        <f t="shared" si="11"/>
        <v>0</v>
      </c>
      <c r="AU20" s="58" t="str">
        <f t="shared" si="12"/>
        <v/>
      </c>
      <c r="AV20" s="56" t="str">
        <f t="shared" si="13"/>
        <v/>
      </c>
      <c r="AW20" s="30"/>
      <c r="AX20" s="57">
        <f t="shared" si="14"/>
        <v>0</v>
      </c>
      <c r="AY20" s="59" t="str">
        <f t="shared" si="15"/>
        <v/>
      </c>
      <c r="AZ20" s="56" t="str">
        <f t="shared" si="16"/>
        <v/>
      </c>
      <c r="BA20" s="31"/>
      <c r="BB20" s="60" t="str">
        <f t="shared" si="17"/>
        <v/>
      </c>
      <c r="BC20" s="62">
        <f t="shared" si="0"/>
        <v>0</v>
      </c>
      <c r="BE20" s="30">
        <f t="shared" si="18"/>
        <v>0</v>
      </c>
      <c r="BF20" s="30">
        <f t="shared" si="19"/>
        <v>0</v>
      </c>
      <c r="BG20" s="296">
        <f t="shared" si="20"/>
        <v>0</v>
      </c>
      <c r="BH20" s="30">
        <f t="shared" si="21"/>
        <v>0</v>
      </c>
      <c r="BI20" s="30">
        <f t="shared" si="22"/>
        <v>0</v>
      </c>
    </row>
    <row r="21" spans="1:61" ht="24" x14ac:dyDescent="0.2">
      <c r="A21" s="39">
        <v>11</v>
      </c>
      <c r="B21" s="298" t="s">
        <v>246</v>
      </c>
      <c r="C21" s="118" t="s">
        <v>159</v>
      </c>
      <c r="D21" s="118" t="s">
        <v>200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29"/>
      <c r="AD21" s="30"/>
      <c r="AE21" s="30"/>
      <c r="AF21" s="30"/>
      <c r="AG21" s="30"/>
      <c r="AH21" s="30"/>
      <c r="AI21" s="30"/>
      <c r="AJ21" s="13"/>
      <c r="AK21" s="51">
        <f t="shared" si="5"/>
        <v>0</v>
      </c>
      <c r="AL21" s="52">
        <f t="shared" si="6"/>
        <v>0</v>
      </c>
      <c r="AM21" s="53">
        <f t="shared" si="7"/>
        <v>0</v>
      </c>
      <c r="AN21" s="54">
        <f t="shared" si="8"/>
        <v>0</v>
      </c>
      <c r="AO21" s="55">
        <f t="shared" si="9"/>
        <v>0</v>
      </c>
      <c r="AP21" s="45"/>
      <c r="AR21" s="56">
        <f t="shared" si="10"/>
        <v>0</v>
      </c>
      <c r="AS21" s="30"/>
      <c r="AT21" s="57">
        <f t="shared" si="11"/>
        <v>0</v>
      </c>
      <c r="AU21" s="58" t="str">
        <f t="shared" si="12"/>
        <v/>
      </c>
      <c r="AV21" s="56" t="str">
        <f t="shared" si="13"/>
        <v/>
      </c>
      <c r="AW21" s="30"/>
      <c r="AX21" s="57">
        <f t="shared" si="14"/>
        <v>0</v>
      </c>
      <c r="AY21" s="59" t="str">
        <f t="shared" si="15"/>
        <v/>
      </c>
      <c r="AZ21" s="56" t="str">
        <f t="shared" si="16"/>
        <v/>
      </c>
      <c r="BA21" s="31"/>
      <c r="BB21" s="60" t="str">
        <f t="shared" si="17"/>
        <v/>
      </c>
      <c r="BC21" s="62">
        <f t="shared" si="0"/>
        <v>0</v>
      </c>
      <c r="BE21" s="30">
        <f t="shared" si="18"/>
        <v>0</v>
      </c>
      <c r="BF21" s="30">
        <f t="shared" si="19"/>
        <v>0</v>
      </c>
      <c r="BG21" s="296">
        <f t="shared" si="20"/>
        <v>0</v>
      </c>
      <c r="BH21" s="30">
        <f t="shared" si="21"/>
        <v>0</v>
      </c>
      <c r="BI21" s="30">
        <f t="shared" si="22"/>
        <v>0</v>
      </c>
    </row>
    <row r="22" spans="1:61" ht="24" x14ac:dyDescent="0.2">
      <c r="A22" s="39">
        <v>12</v>
      </c>
      <c r="B22" s="297" t="s">
        <v>247</v>
      </c>
      <c r="C22" s="119" t="s">
        <v>160</v>
      </c>
      <c r="D22" s="119" t="s">
        <v>201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29"/>
      <c r="AD22" s="30"/>
      <c r="AE22" s="30"/>
      <c r="AF22" s="30"/>
      <c r="AG22" s="30"/>
      <c r="AH22" s="30"/>
      <c r="AI22" s="30"/>
      <c r="AJ22" s="13"/>
      <c r="AK22" s="51">
        <f t="shared" si="5"/>
        <v>0</v>
      </c>
      <c r="AL22" s="52">
        <f t="shared" si="6"/>
        <v>0</v>
      </c>
      <c r="AM22" s="53">
        <f t="shared" si="7"/>
        <v>0</v>
      </c>
      <c r="AN22" s="54">
        <f t="shared" si="8"/>
        <v>0</v>
      </c>
      <c r="AO22" s="55">
        <f t="shared" si="9"/>
        <v>0</v>
      </c>
      <c r="AP22" s="45"/>
      <c r="AR22" s="56">
        <f t="shared" si="10"/>
        <v>0</v>
      </c>
      <c r="AS22" s="30"/>
      <c r="AT22" s="57">
        <f t="shared" si="11"/>
        <v>0</v>
      </c>
      <c r="AU22" s="58" t="str">
        <f t="shared" si="12"/>
        <v/>
      </c>
      <c r="AV22" s="56" t="str">
        <f t="shared" si="13"/>
        <v/>
      </c>
      <c r="AW22" s="30"/>
      <c r="AX22" s="57">
        <f t="shared" si="14"/>
        <v>0</v>
      </c>
      <c r="AY22" s="59" t="str">
        <f t="shared" si="15"/>
        <v/>
      </c>
      <c r="AZ22" s="56" t="str">
        <f t="shared" si="16"/>
        <v/>
      </c>
      <c r="BA22" s="31"/>
      <c r="BB22" s="60" t="str">
        <f t="shared" si="17"/>
        <v/>
      </c>
      <c r="BC22" s="62">
        <f t="shared" si="0"/>
        <v>0</v>
      </c>
      <c r="BE22" s="30">
        <f t="shared" si="18"/>
        <v>0</v>
      </c>
      <c r="BF22" s="30">
        <f t="shared" si="19"/>
        <v>0</v>
      </c>
      <c r="BG22" s="296">
        <f t="shared" si="20"/>
        <v>0</v>
      </c>
      <c r="BH22" s="30">
        <f t="shared" si="21"/>
        <v>0</v>
      </c>
      <c r="BI22" s="30">
        <f t="shared" si="22"/>
        <v>0</v>
      </c>
    </row>
    <row r="23" spans="1:61" ht="24" x14ac:dyDescent="0.2">
      <c r="A23" s="39">
        <v>13</v>
      </c>
      <c r="B23" s="297" t="s">
        <v>248</v>
      </c>
      <c r="C23" s="118" t="s">
        <v>161</v>
      </c>
      <c r="D23" s="118" t="s">
        <v>202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29"/>
      <c r="AD23" s="30"/>
      <c r="AE23" s="30"/>
      <c r="AF23" s="30"/>
      <c r="AG23" s="30"/>
      <c r="AH23" s="30"/>
      <c r="AI23" s="30"/>
      <c r="AJ23" s="13"/>
      <c r="AK23" s="51">
        <f t="shared" si="5"/>
        <v>0</v>
      </c>
      <c r="AL23" s="52">
        <f t="shared" si="6"/>
        <v>0</v>
      </c>
      <c r="AM23" s="53">
        <f t="shared" si="7"/>
        <v>0</v>
      </c>
      <c r="AN23" s="54">
        <f t="shared" si="8"/>
        <v>0</v>
      </c>
      <c r="AO23" s="55">
        <f t="shared" si="9"/>
        <v>0</v>
      </c>
      <c r="AP23" s="45"/>
      <c r="AR23" s="56">
        <f t="shared" si="10"/>
        <v>0</v>
      </c>
      <c r="AS23" s="30"/>
      <c r="AT23" s="57">
        <f t="shared" si="11"/>
        <v>0</v>
      </c>
      <c r="AU23" s="58" t="str">
        <f t="shared" si="12"/>
        <v/>
      </c>
      <c r="AV23" s="56" t="str">
        <f t="shared" si="13"/>
        <v/>
      </c>
      <c r="AW23" s="30"/>
      <c r="AX23" s="57">
        <f t="shared" si="14"/>
        <v>0</v>
      </c>
      <c r="AY23" s="59" t="str">
        <f t="shared" si="15"/>
        <v/>
      </c>
      <c r="AZ23" s="56" t="str">
        <f t="shared" si="16"/>
        <v/>
      </c>
      <c r="BA23" s="31"/>
      <c r="BB23" s="60" t="str">
        <f t="shared" si="17"/>
        <v/>
      </c>
      <c r="BC23" s="62">
        <f t="shared" si="0"/>
        <v>0</v>
      </c>
      <c r="BE23" s="30">
        <f t="shared" si="18"/>
        <v>0</v>
      </c>
      <c r="BF23" s="30">
        <f t="shared" si="19"/>
        <v>0</v>
      </c>
      <c r="BG23" s="296">
        <f t="shared" si="20"/>
        <v>0</v>
      </c>
      <c r="BH23" s="30">
        <f t="shared" si="21"/>
        <v>0</v>
      </c>
      <c r="BI23" s="30">
        <f t="shared" si="22"/>
        <v>0</v>
      </c>
    </row>
    <row r="24" spans="1:61" ht="24" x14ac:dyDescent="0.2">
      <c r="A24" s="39">
        <v>14</v>
      </c>
      <c r="B24" s="298" t="s">
        <v>249</v>
      </c>
      <c r="C24" s="119" t="s">
        <v>162</v>
      </c>
      <c r="D24" s="119" t="s">
        <v>203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29"/>
      <c r="AD24" s="30"/>
      <c r="AE24" s="30"/>
      <c r="AF24" s="30"/>
      <c r="AG24" s="30"/>
      <c r="AH24" s="30"/>
      <c r="AI24" s="30"/>
      <c r="AJ24" s="13"/>
      <c r="AK24" s="51">
        <f t="shared" si="5"/>
        <v>0</v>
      </c>
      <c r="AL24" s="52">
        <f t="shared" si="6"/>
        <v>0</v>
      </c>
      <c r="AM24" s="53">
        <f t="shared" si="7"/>
        <v>0</v>
      </c>
      <c r="AN24" s="54">
        <f t="shared" si="8"/>
        <v>0</v>
      </c>
      <c r="AO24" s="55">
        <f t="shared" si="9"/>
        <v>0</v>
      </c>
      <c r="AP24" s="45"/>
      <c r="AR24" s="56">
        <f t="shared" si="10"/>
        <v>0</v>
      </c>
      <c r="AS24" s="30"/>
      <c r="AT24" s="57">
        <f t="shared" si="11"/>
        <v>0</v>
      </c>
      <c r="AU24" s="58" t="str">
        <f t="shared" si="12"/>
        <v/>
      </c>
      <c r="AV24" s="56" t="str">
        <f t="shared" si="13"/>
        <v/>
      </c>
      <c r="AW24" s="30"/>
      <c r="AX24" s="57">
        <f t="shared" si="14"/>
        <v>0</v>
      </c>
      <c r="AY24" s="59" t="str">
        <f t="shared" si="15"/>
        <v/>
      </c>
      <c r="AZ24" s="56" t="str">
        <f t="shared" si="16"/>
        <v/>
      </c>
      <c r="BA24" s="31"/>
      <c r="BB24" s="60" t="str">
        <f t="shared" si="17"/>
        <v/>
      </c>
      <c r="BC24" s="62">
        <f t="shared" si="0"/>
        <v>0</v>
      </c>
      <c r="BE24" s="30">
        <f t="shared" si="18"/>
        <v>0</v>
      </c>
      <c r="BF24" s="30">
        <f t="shared" si="19"/>
        <v>0</v>
      </c>
      <c r="BG24" s="296">
        <f t="shared" si="20"/>
        <v>0</v>
      </c>
      <c r="BH24" s="30">
        <f t="shared" si="21"/>
        <v>0</v>
      </c>
      <c r="BI24" s="30">
        <f t="shared" si="22"/>
        <v>0</v>
      </c>
    </row>
    <row r="25" spans="1:61" ht="24" x14ac:dyDescent="0.2">
      <c r="A25" s="39">
        <v>15</v>
      </c>
      <c r="B25" s="297" t="s">
        <v>250</v>
      </c>
      <c r="C25" s="118" t="s">
        <v>163</v>
      </c>
      <c r="D25" s="118" t="s">
        <v>204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29"/>
      <c r="AD25" s="30"/>
      <c r="AE25" s="30"/>
      <c r="AF25" s="30"/>
      <c r="AG25" s="30"/>
      <c r="AH25" s="30"/>
      <c r="AI25" s="30"/>
      <c r="AJ25" s="13"/>
      <c r="AK25" s="51">
        <f t="shared" si="5"/>
        <v>0</v>
      </c>
      <c r="AL25" s="52">
        <f t="shared" si="6"/>
        <v>0</v>
      </c>
      <c r="AM25" s="53">
        <f t="shared" si="7"/>
        <v>0</v>
      </c>
      <c r="AN25" s="54">
        <f t="shared" si="8"/>
        <v>0</v>
      </c>
      <c r="AO25" s="55">
        <f t="shared" si="9"/>
        <v>0</v>
      </c>
      <c r="AP25" s="45"/>
      <c r="AR25" s="56">
        <f t="shared" si="10"/>
        <v>0</v>
      </c>
      <c r="AS25" s="30"/>
      <c r="AT25" s="57">
        <f t="shared" si="11"/>
        <v>0</v>
      </c>
      <c r="AU25" s="58" t="str">
        <f t="shared" si="12"/>
        <v/>
      </c>
      <c r="AV25" s="56" t="str">
        <f t="shared" si="13"/>
        <v/>
      </c>
      <c r="AW25" s="30"/>
      <c r="AX25" s="57">
        <f t="shared" si="14"/>
        <v>0</v>
      </c>
      <c r="AY25" s="59" t="str">
        <f t="shared" si="15"/>
        <v/>
      </c>
      <c r="AZ25" s="56" t="str">
        <f t="shared" si="16"/>
        <v/>
      </c>
      <c r="BA25" s="31"/>
      <c r="BB25" s="60" t="str">
        <f t="shared" si="17"/>
        <v/>
      </c>
      <c r="BC25" s="62">
        <f t="shared" si="0"/>
        <v>0</v>
      </c>
      <c r="BE25" s="30">
        <f t="shared" si="18"/>
        <v>0</v>
      </c>
      <c r="BF25" s="30">
        <f t="shared" si="19"/>
        <v>0</v>
      </c>
      <c r="BG25" s="296">
        <f t="shared" si="20"/>
        <v>0</v>
      </c>
      <c r="BH25" s="30">
        <f t="shared" si="21"/>
        <v>0</v>
      </c>
      <c r="BI25" s="30">
        <f t="shared" si="22"/>
        <v>0</v>
      </c>
    </row>
    <row r="26" spans="1:61" ht="24" x14ac:dyDescent="0.2">
      <c r="A26" s="39">
        <v>16</v>
      </c>
      <c r="B26" s="297" t="s">
        <v>251</v>
      </c>
      <c r="C26" s="119" t="s">
        <v>164</v>
      </c>
      <c r="D26" s="119" t="s">
        <v>205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13"/>
      <c r="AK26" s="51">
        <f t="shared" si="5"/>
        <v>0</v>
      </c>
      <c r="AL26" s="52">
        <f t="shared" si="6"/>
        <v>0</v>
      </c>
      <c r="AM26" s="53">
        <f t="shared" si="7"/>
        <v>0</v>
      </c>
      <c r="AN26" s="54">
        <f t="shared" si="8"/>
        <v>0</v>
      </c>
      <c r="AO26" s="55">
        <f t="shared" si="9"/>
        <v>0</v>
      </c>
      <c r="AP26" s="45"/>
      <c r="AR26" s="56">
        <f t="shared" si="10"/>
        <v>0</v>
      </c>
      <c r="AS26" s="30"/>
      <c r="AT26" s="57">
        <f t="shared" si="11"/>
        <v>0</v>
      </c>
      <c r="AU26" s="58" t="str">
        <f t="shared" si="12"/>
        <v/>
      </c>
      <c r="AV26" s="56" t="str">
        <f t="shared" si="13"/>
        <v/>
      </c>
      <c r="AW26" s="30"/>
      <c r="AX26" s="57">
        <f t="shared" si="14"/>
        <v>0</v>
      </c>
      <c r="AY26" s="59" t="str">
        <f t="shared" si="15"/>
        <v/>
      </c>
      <c r="AZ26" s="56" t="str">
        <f t="shared" si="16"/>
        <v/>
      </c>
      <c r="BA26" s="31"/>
      <c r="BB26" s="60" t="str">
        <f t="shared" si="17"/>
        <v/>
      </c>
      <c r="BC26" s="62">
        <f t="shared" si="0"/>
        <v>0</v>
      </c>
      <c r="BE26" s="30">
        <f t="shared" si="18"/>
        <v>0</v>
      </c>
      <c r="BF26" s="30">
        <f t="shared" si="19"/>
        <v>0</v>
      </c>
      <c r="BG26" s="296">
        <f t="shared" si="20"/>
        <v>0</v>
      </c>
      <c r="BH26" s="30">
        <f t="shared" si="21"/>
        <v>0</v>
      </c>
      <c r="BI26" s="30">
        <f t="shared" si="22"/>
        <v>0</v>
      </c>
    </row>
    <row r="27" spans="1:61" ht="24" x14ac:dyDescent="0.2">
      <c r="A27" s="39">
        <v>17</v>
      </c>
      <c r="B27" s="298" t="s">
        <v>252</v>
      </c>
      <c r="C27" s="118" t="s">
        <v>165</v>
      </c>
      <c r="D27" s="118" t="s">
        <v>206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13"/>
      <c r="AK27" s="51">
        <f t="shared" si="5"/>
        <v>0</v>
      </c>
      <c r="AL27" s="52">
        <f t="shared" si="6"/>
        <v>0</v>
      </c>
      <c r="AM27" s="53">
        <f t="shared" si="7"/>
        <v>0</v>
      </c>
      <c r="AN27" s="54">
        <f t="shared" si="8"/>
        <v>0</v>
      </c>
      <c r="AO27" s="55">
        <f t="shared" si="9"/>
        <v>0</v>
      </c>
      <c r="AP27" s="45"/>
      <c r="AR27" s="56">
        <f t="shared" si="10"/>
        <v>0</v>
      </c>
      <c r="AS27" s="30"/>
      <c r="AT27" s="57">
        <f t="shared" si="11"/>
        <v>0</v>
      </c>
      <c r="AU27" s="58" t="str">
        <f t="shared" si="12"/>
        <v/>
      </c>
      <c r="AV27" s="56" t="str">
        <f t="shared" si="13"/>
        <v/>
      </c>
      <c r="AW27" s="30"/>
      <c r="AX27" s="57">
        <f t="shared" si="14"/>
        <v>0</v>
      </c>
      <c r="AY27" s="59" t="str">
        <f t="shared" si="15"/>
        <v/>
      </c>
      <c r="AZ27" s="56" t="str">
        <f t="shared" si="16"/>
        <v/>
      </c>
      <c r="BA27" s="31"/>
      <c r="BB27" s="60" t="str">
        <f t="shared" si="17"/>
        <v/>
      </c>
      <c r="BC27" s="62">
        <f t="shared" si="0"/>
        <v>0</v>
      </c>
      <c r="BE27" s="30">
        <f t="shared" si="18"/>
        <v>0</v>
      </c>
      <c r="BF27" s="30">
        <f t="shared" si="19"/>
        <v>0</v>
      </c>
      <c r="BG27" s="296">
        <f t="shared" si="20"/>
        <v>0</v>
      </c>
      <c r="BH27" s="30">
        <f t="shared" si="21"/>
        <v>0</v>
      </c>
      <c r="BI27" s="30">
        <f t="shared" si="22"/>
        <v>0</v>
      </c>
    </row>
    <row r="28" spans="1:61" ht="24" x14ac:dyDescent="0.2">
      <c r="A28" s="39">
        <v>18</v>
      </c>
      <c r="B28" s="297" t="s">
        <v>253</v>
      </c>
      <c r="C28" s="119" t="s">
        <v>166</v>
      </c>
      <c r="D28" s="119" t="s">
        <v>207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5"/>
        <v>0</v>
      </c>
      <c r="AL28" s="52">
        <f t="shared" si="6"/>
        <v>0</v>
      </c>
      <c r="AM28" s="53">
        <f t="shared" si="7"/>
        <v>0</v>
      </c>
      <c r="AN28" s="54">
        <f t="shared" si="8"/>
        <v>0</v>
      </c>
      <c r="AO28" s="55">
        <f t="shared" si="9"/>
        <v>0</v>
      </c>
      <c r="AP28" s="45"/>
      <c r="AR28" s="56">
        <f t="shared" si="10"/>
        <v>0</v>
      </c>
      <c r="AS28" s="30"/>
      <c r="AT28" s="57">
        <f t="shared" si="11"/>
        <v>0</v>
      </c>
      <c r="AU28" s="58" t="str">
        <f t="shared" si="12"/>
        <v/>
      </c>
      <c r="AV28" s="56" t="str">
        <f t="shared" si="13"/>
        <v/>
      </c>
      <c r="AW28" s="30"/>
      <c r="AX28" s="57">
        <f t="shared" si="14"/>
        <v>0</v>
      </c>
      <c r="AY28" s="59" t="str">
        <f t="shared" si="15"/>
        <v/>
      </c>
      <c r="AZ28" s="56" t="str">
        <f t="shared" si="16"/>
        <v/>
      </c>
      <c r="BA28" s="31"/>
      <c r="BB28" s="60" t="str">
        <f t="shared" si="17"/>
        <v/>
      </c>
      <c r="BC28" s="62">
        <f t="shared" si="0"/>
        <v>0</v>
      </c>
      <c r="BE28" s="30">
        <f t="shared" si="18"/>
        <v>0</v>
      </c>
      <c r="BF28" s="30">
        <f t="shared" si="19"/>
        <v>0</v>
      </c>
      <c r="BG28" s="296">
        <f t="shared" si="20"/>
        <v>0</v>
      </c>
      <c r="BH28" s="30">
        <f t="shared" si="21"/>
        <v>0</v>
      </c>
      <c r="BI28" s="30">
        <f t="shared" si="22"/>
        <v>0</v>
      </c>
    </row>
    <row r="29" spans="1:61" ht="24" x14ac:dyDescent="0.2">
      <c r="A29" s="39">
        <v>19</v>
      </c>
      <c r="B29" s="297" t="s">
        <v>254</v>
      </c>
      <c r="C29" s="118" t="s">
        <v>167</v>
      </c>
      <c r="D29" s="118" t="s">
        <v>208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29"/>
      <c r="AD29" s="30"/>
      <c r="AE29" s="30"/>
      <c r="AF29" s="30"/>
      <c r="AG29" s="30"/>
      <c r="AH29" s="30"/>
      <c r="AI29" s="30"/>
      <c r="AJ29" s="13"/>
      <c r="AK29" s="51">
        <f t="shared" si="5"/>
        <v>0</v>
      </c>
      <c r="AL29" s="52">
        <f t="shared" si="6"/>
        <v>0</v>
      </c>
      <c r="AM29" s="53">
        <f t="shared" si="7"/>
        <v>0</v>
      </c>
      <c r="AN29" s="54">
        <f t="shared" si="8"/>
        <v>0</v>
      </c>
      <c r="AO29" s="55">
        <f t="shared" si="9"/>
        <v>0</v>
      </c>
      <c r="AP29" s="45"/>
      <c r="AR29" s="56">
        <f t="shared" si="10"/>
        <v>0</v>
      </c>
      <c r="AS29" s="30"/>
      <c r="AT29" s="57">
        <f t="shared" si="11"/>
        <v>0</v>
      </c>
      <c r="AU29" s="58" t="str">
        <f t="shared" si="12"/>
        <v/>
      </c>
      <c r="AV29" s="56" t="str">
        <f t="shared" si="13"/>
        <v/>
      </c>
      <c r="AW29" s="30"/>
      <c r="AX29" s="57">
        <f t="shared" si="14"/>
        <v>0</v>
      </c>
      <c r="AY29" s="59" t="str">
        <f t="shared" si="15"/>
        <v/>
      </c>
      <c r="AZ29" s="56" t="str">
        <f t="shared" si="16"/>
        <v/>
      </c>
      <c r="BA29" s="31"/>
      <c r="BB29" s="60" t="str">
        <f t="shared" si="17"/>
        <v/>
      </c>
      <c r="BC29" s="62">
        <f t="shared" si="0"/>
        <v>0</v>
      </c>
      <c r="BE29" s="30">
        <f t="shared" si="18"/>
        <v>0</v>
      </c>
      <c r="BF29" s="30">
        <f t="shared" si="19"/>
        <v>0</v>
      </c>
      <c r="BG29" s="296">
        <f t="shared" si="20"/>
        <v>0</v>
      </c>
      <c r="BH29" s="30">
        <f t="shared" si="21"/>
        <v>0</v>
      </c>
      <c r="BI29" s="30">
        <f t="shared" si="22"/>
        <v>0</v>
      </c>
    </row>
    <row r="30" spans="1:61" ht="24" x14ac:dyDescent="0.2">
      <c r="A30" s="39">
        <v>20</v>
      </c>
      <c r="B30" s="298" t="s">
        <v>255</v>
      </c>
      <c r="C30" s="119" t="s">
        <v>168</v>
      </c>
      <c r="D30" s="119" t="s">
        <v>209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29"/>
      <c r="AD30" s="30"/>
      <c r="AE30" s="30"/>
      <c r="AF30" s="30"/>
      <c r="AG30" s="30"/>
      <c r="AH30" s="30"/>
      <c r="AI30" s="30"/>
      <c r="AJ30" s="13"/>
      <c r="AK30" s="51">
        <f t="shared" si="5"/>
        <v>0</v>
      </c>
      <c r="AL30" s="52">
        <f t="shared" si="6"/>
        <v>0</v>
      </c>
      <c r="AM30" s="53">
        <f t="shared" si="7"/>
        <v>0</v>
      </c>
      <c r="AN30" s="54">
        <f t="shared" si="8"/>
        <v>0</v>
      </c>
      <c r="AO30" s="55">
        <f t="shared" si="9"/>
        <v>0</v>
      </c>
      <c r="AP30" s="45"/>
      <c r="AR30" s="56">
        <f t="shared" si="10"/>
        <v>0</v>
      </c>
      <c r="AS30" s="30"/>
      <c r="AT30" s="57">
        <f t="shared" si="11"/>
        <v>0</v>
      </c>
      <c r="AU30" s="58" t="str">
        <f t="shared" si="12"/>
        <v/>
      </c>
      <c r="AV30" s="56" t="str">
        <f t="shared" si="13"/>
        <v/>
      </c>
      <c r="AW30" s="30"/>
      <c r="AX30" s="57">
        <f t="shared" si="14"/>
        <v>0</v>
      </c>
      <c r="AY30" s="59" t="str">
        <f t="shared" si="15"/>
        <v/>
      </c>
      <c r="AZ30" s="56" t="str">
        <f t="shared" si="16"/>
        <v/>
      </c>
      <c r="BA30" s="31"/>
      <c r="BB30" s="60" t="str">
        <f t="shared" si="17"/>
        <v/>
      </c>
      <c r="BC30" s="62">
        <f t="shared" si="0"/>
        <v>0</v>
      </c>
      <c r="BE30" s="30">
        <f t="shared" si="18"/>
        <v>0</v>
      </c>
      <c r="BF30" s="30">
        <f t="shared" si="19"/>
        <v>0</v>
      </c>
      <c r="BG30" s="296">
        <f t="shared" si="20"/>
        <v>0</v>
      </c>
      <c r="BH30" s="30">
        <f t="shared" si="21"/>
        <v>0</v>
      </c>
      <c r="BI30" s="30">
        <f t="shared" si="22"/>
        <v>0</v>
      </c>
    </row>
    <row r="31" spans="1:61" ht="24" x14ac:dyDescent="0.2">
      <c r="A31" s="39">
        <v>21</v>
      </c>
      <c r="B31" s="297" t="s">
        <v>256</v>
      </c>
      <c r="C31" s="118" t="s">
        <v>169</v>
      </c>
      <c r="D31" s="118" t="s">
        <v>210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5"/>
        <v>0</v>
      </c>
      <c r="AL31" s="52">
        <f t="shared" si="6"/>
        <v>0</v>
      </c>
      <c r="AM31" s="53">
        <f t="shared" si="7"/>
        <v>0</v>
      </c>
      <c r="AN31" s="54">
        <f t="shared" si="8"/>
        <v>0</v>
      </c>
      <c r="AO31" s="55">
        <f t="shared" si="9"/>
        <v>0</v>
      </c>
      <c r="AP31" s="45"/>
      <c r="AR31" s="56">
        <f t="shared" si="10"/>
        <v>0</v>
      </c>
      <c r="AS31" s="30"/>
      <c r="AT31" s="57">
        <f t="shared" si="11"/>
        <v>0</v>
      </c>
      <c r="AU31" s="58" t="str">
        <f t="shared" si="12"/>
        <v/>
      </c>
      <c r="AV31" s="56" t="str">
        <f t="shared" si="13"/>
        <v/>
      </c>
      <c r="AW31" s="30"/>
      <c r="AX31" s="57">
        <f t="shared" si="14"/>
        <v>0</v>
      </c>
      <c r="AY31" s="59" t="str">
        <f t="shared" si="15"/>
        <v/>
      </c>
      <c r="AZ31" s="56" t="str">
        <f t="shared" si="16"/>
        <v/>
      </c>
      <c r="BA31" s="31"/>
      <c r="BB31" s="60" t="str">
        <f t="shared" si="17"/>
        <v/>
      </c>
      <c r="BC31" s="62">
        <f t="shared" si="0"/>
        <v>0</v>
      </c>
      <c r="BE31" s="30">
        <f t="shared" si="18"/>
        <v>0</v>
      </c>
      <c r="BF31" s="30">
        <f t="shared" si="19"/>
        <v>0</v>
      </c>
      <c r="BG31" s="296">
        <f t="shared" si="20"/>
        <v>0</v>
      </c>
      <c r="BH31" s="30">
        <f t="shared" si="21"/>
        <v>0</v>
      </c>
      <c r="BI31" s="30">
        <f t="shared" si="22"/>
        <v>0</v>
      </c>
    </row>
    <row r="32" spans="1:61" ht="24" x14ac:dyDescent="0.2">
      <c r="A32" s="39">
        <v>22</v>
      </c>
      <c r="B32" s="297" t="s">
        <v>257</v>
      </c>
      <c r="C32" s="119" t="s">
        <v>170</v>
      </c>
      <c r="D32" s="119" t="s">
        <v>211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29"/>
      <c r="AD32" s="30"/>
      <c r="AE32" s="30"/>
      <c r="AF32" s="30"/>
      <c r="AG32" s="30"/>
      <c r="AH32" s="30"/>
      <c r="AI32" s="30"/>
      <c r="AJ32" s="13"/>
      <c r="AK32" s="51">
        <f t="shared" si="5"/>
        <v>0</v>
      </c>
      <c r="AL32" s="52">
        <f t="shared" si="6"/>
        <v>0</v>
      </c>
      <c r="AM32" s="53">
        <f t="shared" si="7"/>
        <v>0</v>
      </c>
      <c r="AN32" s="54">
        <f t="shared" si="8"/>
        <v>0</v>
      </c>
      <c r="AO32" s="55">
        <f t="shared" si="9"/>
        <v>0</v>
      </c>
      <c r="AP32" s="45"/>
      <c r="AR32" s="56">
        <f t="shared" si="10"/>
        <v>0</v>
      </c>
      <c r="AS32" s="30"/>
      <c r="AT32" s="57">
        <f t="shared" si="11"/>
        <v>0</v>
      </c>
      <c r="AU32" s="58" t="str">
        <f t="shared" si="12"/>
        <v/>
      </c>
      <c r="AV32" s="56" t="str">
        <f t="shared" si="13"/>
        <v/>
      </c>
      <c r="AW32" s="30"/>
      <c r="AX32" s="57">
        <f t="shared" si="14"/>
        <v>0</v>
      </c>
      <c r="AY32" s="59" t="str">
        <f t="shared" si="15"/>
        <v/>
      </c>
      <c r="AZ32" s="56" t="str">
        <f t="shared" si="16"/>
        <v/>
      </c>
      <c r="BA32" s="31"/>
      <c r="BB32" s="60" t="str">
        <f t="shared" si="17"/>
        <v/>
      </c>
      <c r="BC32" s="62">
        <f t="shared" si="0"/>
        <v>0</v>
      </c>
      <c r="BE32" s="30">
        <f t="shared" si="18"/>
        <v>0</v>
      </c>
      <c r="BF32" s="30">
        <f t="shared" si="19"/>
        <v>0</v>
      </c>
      <c r="BG32" s="296">
        <f t="shared" si="20"/>
        <v>0</v>
      </c>
      <c r="BH32" s="30">
        <f t="shared" si="21"/>
        <v>0</v>
      </c>
      <c r="BI32" s="30">
        <f t="shared" si="22"/>
        <v>0</v>
      </c>
    </row>
    <row r="33" spans="1:61" ht="24" x14ac:dyDescent="0.2">
      <c r="A33" s="39">
        <v>23</v>
      </c>
      <c r="B33" s="298" t="s">
        <v>258</v>
      </c>
      <c r="C33" s="118" t="s">
        <v>171</v>
      </c>
      <c r="D33" s="118" t="s">
        <v>212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29"/>
      <c r="AD33" s="30"/>
      <c r="AE33" s="30"/>
      <c r="AF33" s="30"/>
      <c r="AG33" s="30"/>
      <c r="AH33" s="30"/>
      <c r="AI33" s="30"/>
      <c r="AJ33" s="13"/>
      <c r="AK33" s="51">
        <f t="shared" si="5"/>
        <v>0</v>
      </c>
      <c r="AL33" s="52">
        <f t="shared" si="6"/>
        <v>0</v>
      </c>
      <c r="AM33" s="53">
        <f t="shared" si="7"/>
        <v>0</v>
      </c>
      <c r="AN33" s="54">
        <f t="shared" si="8"/>
        <v>0</v>
      </c>
      <c r="AO33" s="55">
        <f t="shared" si="9"/>
        <v>0</v>
      </c>
      <c r="AP33" s="45"/>
      <c r="AR33" s="56">
        <f t="shared" si="10"/>
        <v>0</v>
      </c>
      <c r="AS33" s="30"/>
      <c r="AT33" s="57">
        <f t="shared" si="11"/>
        <v>0</v>
      </c>
      <c r="AU33" s="58" t="str">
        <f t="shared" si="12"/>
        <v/>
      </c>
      <c r="AV33" s="56" t="str">
        <f t="shared" si="13"/>
        <v/>
      </c>
      <c r="AW33" s="30"/>
      <c r="AX33" s="57">
        <f t="shared" si="14"/>
        <v>0</v>
      </c>
      <c r="AY33" s="59" t="str">
        <f t="shared" si="15"/>
        <v/>
      </c>
      <c r="AZ33" s="56" t="str">
        <f t="shared" si="16"/>
        <v/>
      </c>
      <c r="BA33" s="31"/>
      <c r="BB33" s="60" t="str">
        <f t="shared" si="17"/>
        <v/>
      </c>
      <c r="BC33" s="62">
        <f t="shared" si="0"/>
        <v>0</v>
      </c>
      <c r="BE33" s="30">
        <f t="shared" si="18"/>
        <v>0</v>
      </c>
      <c r="BF33" s="30">
        <f t="shared" si="19"/>
        <v>0</v>
      </c>
      <c r="BG33" s="296">
        <f t="shared" si="20"/>
        <v>0</v>
      </c>
      <c r="BH33" s="30">
        <f t="shared" si="21"/>
        <v>0</v>
      </c>
      <c r="BI33" s="30">
        <f t="shared" si="22"/>
        <v>0</v>
      </c>
    </row>
    <row r="34" spans="1:61" ht="24" x14ac:dyDescent="0.2">
      <c r="A34" s="39">
        <v>24</v>
      </c>
      <c r="B34" s="297" t="s">
        <v>259</v>
      </c>
      <c r="C34" s="119" t="s">
        <v>172</v>
      </c>
      <c r="D34" s="119" t="s">
        <v>213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29"/>
      <c r="AD34" s="30"/>
      <c r="AE34" s="30"/>
      <c r="AF34" s="30"/>
      <c r="AG34" s="30"/>
      <c r="AH34" s="30"/>
      <c r="AI34" s="30"/>
      <c r="AJ34" s="13"/>
      <c r="AK34" s="51">
        <f t="shared" si="5"/>
        <v>0</v>
      </c>
      <c r="AL34" s="52">
        <f t="shared" si="6"/>
        <v>0</v>
      </c>
      <c r="AM34" s="53">
        <f t="shared" si="7"/>
        <v>0</v>
      </c>
      <c r="AN34" s="54">
        <f t="shared" si="8"/>
        <v>0</v>
      </c>
      <c r="AO34" s="55">
        <f t="shared" si="9"/>
        <v>0</v>
      </c>
      <c r="AP34" s="45"/>
      <c r="AR34" s="56">
        <f t="shared" si="10"/>
        <v>0</v>
      </c>
      <c r="AS34" s="30"/>
      <c r="AT34" s="57">
        <f t="shared" si="11"/>
        <v>0</v>
      </c>
      <c r="AU34" s="58" t="str">
        <f t="shared" si="12"/>
        <v/>
      </c>
      <c r="AV34" s="56" t="str">
        <f t="shared" si="13"/>
        <v/>
      </c>
      <c r="AW34" s="30"/>
      <c r="AX34" s="57">
        <f t="shared" si="14"/>
        <v>0</v>
      </c>
      <c r="AY34" s="59" t="str">
        <f t="shared" si="15"/>
        <v/>
      </c>
      <c r="AZ34" s="56" t="str">
        <f t="shared" si="16"/>
        <v/>
      </c>
      <c r="BA34" s="31"/>
      <c r="BB34" s="60" t="str">
        <f t="shared" si="17"/>
        <v/>
      </c>
      <c r="BC34" s="62">
        <f t="shared" si="0"/>
        <v>0</v>
      </c>
      <c r="BE34" s="30">
        <f t="shared" si="18"/>
        <v>0</v>
      </c>
      <c r="BF34" s="30">
        <f t="shared" si="19"/>
        <v>0</v>
      </c>
      <c r="BG34" s="296">
        <f t="shared" si="20"/>
        <v>0</v>
      </c>
      <c r="BH34" s="30">
        <f t="shared" si="21"/>
        <v>0</v>
      </c>
      <c r="BI34" s="30">
        <f t="shared" si="22"/>
        <v>0</v>
      </c>
    </row>
    <row r="35" spans="1:61" ht="24" x14ac:dyDescent="0.2">
      <c r="A35" s="39">
        <v>25</v>
      </c>
      <c r="B35" s="297" t="s">
        <v>260</v>
      </c>
      <c r="C35" s="118" t="s">
        <v>173</v>
      </c>
      <c r="D35" s="118" t="s">
        <v>214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13"/>
      <c r="AK35" s="51">
        <f t="shared" si="5"/>
        <v>0</v>
      </c>
      <c r="AL35" s="52">
        <f t="shared" si="6"/>
        <v>0</v>
      </c>
      <c r="AM35" s="53">
        <f t="shared" si="7"/>
        <v>0</v>
      </c>
      <c r="AN35" s="54">
        <f t="shared" si="8"/>
        <v>0</v>
      </c>
      <c r="AO35" s="55">
        <f t="shared" si="9"/>
        <v>0</v>
      </c>
      <c r="AP35" s="45"/>
      <c r="AR35" s="56">
        <f t="shared" si="10"/>
        <v>0</v>
      </c>
      <c r="AS35" s="30"/>
      <c r="AT35" s="57">
        <f t="shared" si="11"/>
        <v>0</v>
      </c>
      <c r="AU35" s="58" t="str">
        <f t="shared" si="12"/>
        <v/>
      </c>
      <c r="AV35" s="56" t="str">
        <f t="shared" si="13"/>
        <v/>
      </c>
      <c r="AW35" s="30"/>
      <c r="AX35" s="57">
        <f t="shared" si="14"/>
        <v>0</v>
      </c>
      <c r="AY35" s="59" t="str">
        <f t="shared" si="15"/>
        <v/>
      </c>
      <c r="AZ35" s="56" t="str">
        <f t="shared" si="16"/>
        <v/>
      </c>
      <c r="BA35" s="31"/>
      <c r="BB35" s="60" t="str">
        <f t="shared" si="17"/>
        <v/>
      </c>
      <c r="BC35" s="62">
        <f t="shared" si="0"/>
        <v>0</v>
      </c>
      <c r="BE35" s="30">
        <f t="shared" si="18"/>
        <v>0</v>
      </c>
      <c r="BF35" s="30">
        <f t="shared" si="19"/>
        <v>0</v>
      </c>
      <c r="BG35" s="296">
        <f t="shared" si="20"/>
        <v>0</v>
      </c>
      <c r="BH35" s="30">
        <f t="shared" si="21"/>
        <v>0</v>
      </c>
      <c r="BI35" s="30">
        <f t="shared" si="22"/>
        <v>0</v>
      </c>
    </row>
    <row r="36" spans="1:61" ht="24" x14ac:dyDescent="0.2">
      <c r="A36" s="39">
        <v>26</v>
      </c>
      <c r="B36" s="298" t="s">
        <v>261</v>
      </c>
      <c r="C36" s="119" t="s">
        <v>174</v>
      </c>
      <c r="D36" s="119" t="s">
        <v>215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13"/>
      <c r="AK36" s="51">
        <f t="shared" si="5"/>
        <v>0</v>
      </c>
      <c r="AL36" s="52">
        <f t="shared" si="6"/>
        <v>0</v>
      </c>
      <c r="AM36" s="53">
        <f t="shared" si="7"/>
        <v>0</v>
      </c>
      <c r="AN36" s="54">
        <f t="shared" si="8"/>
        <v>0</v>
      </c>
      <c r="AO36" s="55">
        <f t="shared" si="9"/>
        <v>0</v>
      </c>
      <c r="AP36" s="45"/>
      <c r="AR36" s="56">
        <f t="shared" si="10"/>
        <v>0</v>
      </c>
      <c r="AS36" s="30"/>
      <c r="AT36" s="57">
        <f t="shared" si="11"/>
        <v>0</v>
      </c>
      <c r="AU36" s="58" t="str">
        <f t="shared" si="12"/>
        <v/>
      </c>
      <c r="AV36" s="56" t="str">
        <f t="shared" si="13"/>
        <v/>
      </c>
      <c r="AW36" s="30"/>
      <c r="AX36" s="57">
        <f t="shared" si="14"/>
        <v>0</v>
      </c>
      <c r="AY36" s="59" t="str">
        <f t="shared" si="15"/>
        <v/>
      </c>
      <c r="AZ36" s="56" t="str">
        <f t="shared" si="16"/>
        <v/>
      </c>
      <c r="BA36" s="31"/>
      <c r="BB36" s="60" t="str">
        <f t="shared" si="17"/>
        <v/>
      </c>
      <c r="BC36" s="62">
        <f t="shared" si="0"/>
        <v>0</v>
      </c>
      <c r="BE36" s="30">
        <f t="shared" si="18"/>
        <v>0</v>
      </c>
      <c r="BF36" s="30">
        <f t="shared" si="19"/>
        <v>0</v>
      </c>
      <c r="BG36" s="296">
        <f t="shared" si="20"/>
        <v>0</v>
      </c>
      <c r="BH36" s="30">
        <f t="shared" si="21"/>
        <v>0</v>
      </c>
      <c r="BI36" s="30">
        <f t="shared" si="22"/>
        <v>0</v>
      </c>
    </row>
    <row r="37" spans="1:61" ht="24" x14ac:dyDescent="0.2">
      <c r="A37" s="39">
        <v>27</v>
      </c>
      <c r="B37" s="297" t="s">
        <v>262</v>
      </c>
      <c r="C37" s="118" t="s">
        <v>175</v>
      </c>
      <c r="D37" s="118" t="s">
        <v>216</v>
      </c>
      <c r="E37" s="29"/>
      <c r="F37" s="30"/>
      <c r="G37" s="30"/>
      <c r="H37" s="30"/>
      <c r="I37" s="30"/>
      <c r="J37" s="30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29"/>
      <c r="AD37" s="30"/>
      <c r="AE37" s="30"/>
      <c r="AF37" s="30"/>
      <c r="AG37" s="30"/>
      <c r="AH37" s="30"/>
      <c r="AI37" s="30"/>
      <c r="AJ37" s="13"/>
      <c r="AK37" s="51">
        <f t="shared" si="5"/>
        <v>0</v>
      </c>
      <c r="AL37" s="52">
        <f t="shared" si="6"/>
        <v>0</v>
      </c>
      <c r="AM37" s="53">
        <f t="shared" si="7"/>
        <v>0</v>
      </c>
      <c r="AN37" s="54">
        <f t="shared" si="8"/>
        <v>0</v>
      </c>
      <c r="AO37" s="55">
        <f t="shared" si="9"/>
        <v>0</v>
      </c>
      <c r="AP37" s="45"/>
      <c r="AR37" s="56">
        <f t="shared" si="10"/>
        <v>0</v>
      </c>
      <c r="AS37" s="30"/>
      <c r="AT37" s="57">
        <f t="shared" si="11"/>
        <v>0</v>
      </c>
      <c r="AU37" s="58" t="str">
        <f t="shared" si="12"/>
        <v/>
      </c>
      <c r="AV37" s="56" t="str">
        <f t="shared" si="13"/>
        <v/>
      </c>
      <c r="AW37" s="30"/>
      <c r="AX37" s="57">
        <f t="shared" si="14"/>
        <v>0</v>
      </c>
      <c r="AY37" s="59" t="str">
        <f t="shared" si="15"/>
        <v/>
      </c>
      <c r="AZ37" s="56" t="str">
        <f t="shared" si="16"/>
        <v/>
      </c>
      <c r="BA37" s="31"/>
      <c r="BB37" s="60" t="str">
        <f t="shared" si="17"/>
        <v/>
      </c>
      <c r="BC37" s="62">
        <f t="shared" si="0"/>
        <v>0</v>
      </c>
      <c r="BE37" s="30">
        <f t="shared" si="18"/>
        <v>0</v>
      </c>
      <c r="BF37" s="30">
        <f t="shared" si="19"/>
        <v>0</v>
      </c>
      <c r="BG37" s="296">
        <f t="shared" si="20"/>
        <v>0</v>
      </c>
      <c r="BH37" s="30">
        <f t="shared" si="21"/>
        <v>0</v>
      </c>
      <c r="BI37" s="30">
        <f t="shared" si="22"/>
        <v>0</v>
      </c>
    </row>
    <row r="38" spans="1:61" ht="24" x14ac:dyDescent="0.2">
      <c r="A38" s="39">
        <v>28</v>
      </c>
      <c r="B38" s="297" t="s">
        <v>263</v>
      </c>
      <c r="C38" s="119" t="s">
        <v>176</v>
      </c>
      <c r="D38" s="119" t="s">
        <v>217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5"/>
        <v>0</v>
      </c>
      <c r="AL38" s="52">
        <f t="shared" si="6"/>
        <v>0</v>
      </c>
      <c r="AM38" s="53">
        <f t="shared" si="7"/>
        <v>0</v>
      </c>
      <c r="AN38" s="54">
        <f t="shared" si="8"/>
        <v>0</v>
      </c>
      <c r="AO38" s="55">
        <f t="shared" si="9"/>
        <v>0</v>
      </c>
      <c r="AP38" s="45"/>
      <c r="AR38" s="56">
        <f t="shared" si="10"/>
        <v>0</v>
      </c>
      <c r="AS38" s="30"/>
      <c r="AT38" s="57">
        <f t="shared" si="11"/>
        <v>0</v>
      </c>
      <c r="AU38" s="58" t="str">
        <f t="shared" si="12"/>
        <v/>
      </c>
      <c r="AV38" s="56" t="str">
        <f t="shared" si="13"/>
        <v/>
      </c>
      <c r="AW38" s="30"/>
      <c r="AX38" s="57">
        <f t="shared" si="14"/>
        <v>0</v>
      </c>
      <c r="AY38" s="59" t="str">
        <f t="shared" si="15"/>
        <v/>
      </c>
      <c r="AZ38" s="56" t="str">
        <f t="shared" si="16"/>
        <v/>
      </c>
      <c r="BA38" s="31"/>
      <c r="BB38" s="60" t="str">
        <f t="shared" si="17"/>
        <v/>
      </c>
      <c r="BC38" s="62">
        <f t="shared" si="0"/>
        <v>0</v>
      </c>
      <c r="BE38" s="30">
        <f t="shared" si="18"/>
        <v>0</v>
      </c>
      <c r="BF38" s="30">
        <f t="shared" si="19"/>
        <v>0</v>
      </c>
      <c r="BG38" s="296">
        <f t="shared" si="20"/>
        <v>0</v>
      </c>
      <c r="BH38" s="30">
        <f t="shared" si="21"/>
        <v>0</v>
      </c>
      <c r="BI38" s="30">
        <f t="shared" si="22"/>
        <v>0</v>
      </c>
    </row>
    <row r="39" spans="1:61" ht="24" x14ac:dyDescent="0.2">
      <c r="A39" s="39">
        <v>29</v>
      </c>
      <c r="B39" s="298" t="s">
        <v>264</v>
      </c>
      <c r="C39" s="118" t="s">
        <v>177</v>
      </c>
      <c r="D39" s="118" t="s">
        <v>216</v>
      </c>
      <c r="E39" s="29"/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29"/>
      <c r="AD39" s="30"/>
      <c r="AE39" s="30"/>
      <c r="AF39" s="30"/>
      <c r="AG39" s="30"/>
      <c r="AH39" s="30"/>
      <c r="AI39" s="30"/>
      <c r="AJ39" s="13"/>
      <c r="AK39" s="51">
        <f t="shared" si="5"/>
        <v>0</v>
      </c>
      <c r="AL39" s="52">
        <f t="shared" si="6"/>
        <v>0</v>
      </c>
      <c r="AM39" s="53">
        <f t="shared" si="7"/>
        <v>0</v>
      </c>
      <c r="AN39" s="54">
        <f t="shared" si="8"/>
        <v>0</v>
      </c>
      <c r="AO39" s="55">
        <f t="shared" si="9"/>
        <v>0</v>
      </c>
      <c r="AP39" s="45"/>
      <c r="AR39" s="56">
        <f t="shared" si="10"/>
        <v>0</v>
      </c>
      <c r="AS39" s="30"/>
      <c r="AT39" s="57">
        <f t="shared" si="11"/>
        <v>0</v>
      </c>
      <c r="AU39" s="58" t="str">
        <f t="shared" si="12"/>
        <v/>
      </c>
      <c r="AV39" s="56" t="str">
        <f t="shared" si="13"/>
        <v/>
      </c>
      <c r="AW39" s="30"/>
      <c r="AX39" s="57">
        <f t="shared" si="14"/>
        <v>0</v>
      </c>
      <c r="AY39" s="59" t="str">
        <f t="shared" si="15"/>
        <v/>
      </c>
      <c r="AZ39" s="56" t="str">
        <f t="shared" si="16"/>
        <v/>
      </c>
      <c r="BA39" s="31"/>
      <c r="BB39" s="60" t="str">
        <f t="shared" si="17"/>
        <v/>
      </c>
      <c r="BC39" s="62">
        <f t="shared" si="0"/>
        <v>0</v>
      </c>
      <c r="BE39" s="30">
        <f t="shared" si="18"/>
        <v>0</v>
      </c>
      <c r="BF39" s="30">
        <f t="shared" si="19"/>
        <v>0</v>
      </c>
      <c r="BG39" s="296">
        <f t="shared" si="20"/>
        <v>0</v>
      </c>
      <c r="BH39" s="30">
        <f t="shared" si="21"/>
        <v>0</v>
      </c>
      <c r="BI39" s="30">
        <f t="shared" si="22"/>
        <v>0</v>
      </c>
    </row>
    <row r="40" spans="1:61" ht="24" x14ac:dyDescent="0.2">
      <c r="A40" s="39">
        <v>30</v>
      </c>
      <c r="B40" s="297" t="s">
        <v>265</v>
      </c>
      <c r="C40" s="119" t="s">
        <v>178</v>
      </c>
      <c r="D40" s="119" t="s">
        <v>218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29"/>
      <c r="AD40" s="30"/>
      <c r="AE40" s="30"/>
      <c r="AF40" s="30"/>
      <c r="AG40" s="30"/>
      <c r="AH40" s="30"/>
      <c r="AI40" s="30"/>
      <c r="AJ40" s="13"/>
      <c r="AK40" s="51">
        <f t="shared" si="5"/>
        <v>0</v>
      </c>
      <c r="AL40" s="52">
        <f t="shared" si="6"/>
        <v>0</v>
      </c>
      <c r="AM40" s="53">
        <f t="shared" si="7"/>
        <v>0</v>
      </c>
      <c r="AN40" s="54">
        <f t="shared" si="8"/>
        <v>0</v>
      </c>
      <c r="AO40" s="55">
        <f t="shared" si="9"/>
        <v>0</v>
      </c>
      <c r="AP40" s="45"/>
      <c r="AR40" s="56">
        <f t="shared" si="10"/>
        <v>0</v>
      </c>
      <c r="AS40" s="30"/>
      <c r="AT40" s="57">
        <f t="shared" si="11"/>
        <v>0</v>
      </c>
      <c r="AU40" s="58" t="str">
        <f t="shared" si="12"/>
        <v/>
      </c>
      <c r="AV40" s="56" t="str">
        <f t="shared" si="13"/>
        <v/>
      </c>
      <c r="AW40" s="30"/>
      <c r="AX40" s="57">
        <f t="shared" si="14"/>
        <v>0</v>
      </c>
      <c r="AY40" s="59" t="str">
        <f t="shared" si="15"/>
        <v/>
      </c>
      <c r="AZ40" s="56" t="str">
        <f t="shared" si="16"/>
        <v/>
      </c>
      <c r="BA40" s="31"/>
      <c r="BB40" s="60" t="str">
        <f t="shared" si="17"/>
        <v/>
      </c>
      <c r="BC40" s="62">
        <f t="shared" si="0"/>
        <v>0</v>
      </c>
      <c r="BE40" s="30">
        <f t="shared" si="18"/>
        <v>0</v>
      </c>
      <c r="BF40" s="30">
        <f t="shared" si="19"/>
        <v>0</v>
      </c>
      <c r="BG40" s="296">
        <f t="shared" si="20"/>
        <v>0</v>
      </c>
      <c r="BH40" s="30">
        <f t="shared" si="21"/>
        <v>0</v>
      </c>
      <c r="BI40" s="30">
        <f t="shared" si="22"/>
        <v>0</v>
      </c>
    </row>
    <row r="41" spans="1:61" ht="24" x14ac:dyDescent="0.2">
      <c r="A41" s="39">
        <v>31</v>
      </c>
      <c r="B41" s="297" t="s">
        <v>266</v>
      </c>
      <c r="C41" s="118" t="s">
        <v>147</v>
      </c>
      <c r="D41" s="118" t="s">
        <v>219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29"/>
      <c r="AD41" s="30"/>
      <c r="AE41" s="30"/>
      <c r="AF41" s="30"/>
      <c r="AG41" s="30"/>
      <c r="AH41" s="30"/>
      <c r="AI41" s="30"/>
      <c r="AJ41" s="13"/>
      <c r="AK41" s="51">
        <f t="shared" si="5"/>
        <v>0</v>
      </c>
      <c r="AL41" s="52">
        <f t="shared" si="6"/>
        <v>0</v>
      </c>
      <c r="AM41" s="53">
        <f t="shared" si="7"/>
        <v>0</v>
      </c>
      <c r="AN41" s="54">
        <f t="shared" si="8"/>
        <v>0</v>
      </c>
      <c r="AO41" s="55">
        <f t="shared" si="9"/>
        <v>0</v>
      </c>
      <c r="AP41" s="45"/>
      <c r="AR41" s="56">
        <f t="shared" si="10"/>
        <v>0</v>
      </c>
      <c r="AS41" s="30"/>
      <c r="AT41" s="57">
        <f t="shared" si="11"/>
        <v>0</v>
      </c>
      <c r="AU41" s="58" t="str">
        <f t="shared" si="12"/>
        <v/>
      </c>
      <c r="AV41" s="56" t="str">
        <f t="shared" si="13"/>
        <v/>
      </c>
      <c r="AW41" s="30"/>
      <c r="AX41" s="57">
        <f t="shared" si="14"/>
        <v>0</v>
      </c>
      <c r="AY41" s="59" t="str">
        <f t="shared" si="15"/>
        <v/>
      </c>
      <c r="AZ41" s="56" t="str">
        <f t="shared" si="16"/>
        <v/>
      </c>
      <c r="BA41" s="31"/>
      <c r="BB41" s="60" t="str">
        <f t="shared" si="17"/>
        <v/>
      </c>
      <c r="BC41" s="62">
        <f t="shared" si="0"/>
        <v>0</v>
      </c>
      <c r="BE41" s="30">
        <f t="shared" si="18"/>
        <v>0</v>
      </c>
      <c r="BF41" s="30">
        <f t="shared" si="19"/>
        <v>0</v>
      </c>
      <c r="BG41" s="296">
        <f t="shared" si="20"/>
        <v>0</v>
      </c>
      <c r="BH41" s="30">
        <f t="shared" si="21"/>
        <v>0</v>
      </c>
      <c r="BI41" s="30">
        <f t="shared" si="22"/>
        <v>0</v>
      </c>
    </row>
    <row r="42" spans="1:61" ht="24" x14ac:dyDescent="0.2">
      <c r="A42" s="39">
        <v>32</v>
      </c>
      <c r="B42" s="298" t="s">
        <v>267</v>
      </c>
      <c r="C42" s="119" t="s">
        <v>179</v>
      </c>
      <c r="D42" s="119" t="s">
        <v>220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29"/>
      <c r="AD42" s="30"/>
      <c r="AE42" s="30"/>
      <c r="AF42" s="30"/>
      <c r="AG42" s="30"/>
      <c r="AH42" s="30"/>
      <c r="AI42" s="30"/>
      <c r="AJ42" s="13"/>
      <c r="AK42" s="51">
        <f t="shared" si="5"/>
        <v>0</v>
      </c>
      <c r="AL42" s="52">
        <f t="shared" si="6"/>
        <v>0</v>
      </c>
      <c r="AM42" s="53">
        <f t="shared" si="7"/>
        <v>0</v>
      </c>
      <c r="AN42" s="54">
        <f t="shared" si="8"/>
        <v>0</v>
      </c>
      <c r="AO42" s="55">
        <f t="shared" si="9"/>
        <v>0</v>
      </c>
      <c r="AP42" s="45"/>
      <c r="AR42" s="56">
        <f t="shared" si="10"/>
        <v>0</v>
      </c>
      <c r="AS42" s="30"/>
      <c r="AT42" s="57">
        <f t="shared" si="11"/>
        <v>0</v>
      </c>
      <c r="AU42" s="58" t="str">
        <f t="shared" si="12"/>
        <v/>
      </c>
      <c r="AV42" s="56" t="str">
        <f t="shared" si="13"/>
        <v/>
      </c>
      <c r="AW42" s="30"/>
      <c r="AX42" s="57">
        <f t="shared" si="14"/>
        <v>0</v>
      </c>
      <c r="AY42" s="59" t="str">
        <f t="shared" si="15"/>
        <v/>
      </c>
      <c r="AZ42" s="56" t="str">
        <f t="shared" si="16"/>
        <v/>
      </c>
      <c r="BA42" s="31"/>
      <c r="BB42" s="60" t="str">
        <f t="shared" si="17"/>
        <v/>
      </c>
      <c r="BC42" s="62">
        <f t="shared" si="0"/>
        <v>0</v>
      </c>
      <c r="BE42" s="30">
        <f t="shared" si="18"/>
        <v>0</v>
      </c>
      <c r="BF42" s="30">
        <f t="shared" si="19"/>
        <v>0</v>
      </c>
      <c r="BG42" s="296">
        <f t="shared" si="20"/>
        <v>0</v>
      </c>
      <c r="BH42" s="30">
        <f t="shared" si="21"/>
        <v>0</v>
      </c>
      <c r="BI42" s="30">
        <f t="shared" si="22"/>
        <v>0</v>
      </c>
    </row>
    <row r="43" spans="1:61" ht="24" x14ac:dyDescent="0.2">
      <c r="A43" s="39">
        <v>33</v>
      </c>
      <c r="B43" s="297" t="s">
        <v>268</v>
      </c>
      <c r="C43" s="118" t="s">
        <v>180</v>
      </c>
      <c r="D43" s="118" t="s">
        <v>221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5"/>
        <v>0</v>
      </c>
      <c r="AL43" s="52">
        <f t="shared" si="6"/>
        <v>0</v>
      </c>
      <c r="AM43" s="53">
        <f t="shared" si="7"/>
        <v>0</v>
      </c>
      <c r="AN43" s="54">
        <f t="shared" si="8"/>
        <v>0</v>
      </c>
      <c r="AO43" s="55">
        <f t="shared" si="9"/>
        <v>0</v>
      </c>
      <c r="AP43" s="45"/>
      <c r="AR43" s="56">
        <f t="shared" si="10"/>
        <v>0</v>
      </c>
      <c r="AS43" s="30"/>
      <c r="AT43" s="57">
        <f t="shared" si="11"/>
        <v>0</v>
      </c>
      <c r="AU43" s="58" t="str">
        <f t="shared" si="12"/>
        <v/>
      </c>
      <c r="AV43" s="56" t="str">
        <f t="shared" si="13"/>
        <v/>
      </c>
      <c r="AW43" s="30"/>
      <c r="AX43" s="57">
        <f t="shared" si="14"/>
        <v>0</v>
      </c>
      <c r="AY43" s="59" t="str">
        <f t="shared" si="15"/>
        <v/>
      </c>
      <c r="AZ43" s="56" t="str">
        <f t="shared" si="16"/>
        <v/>
      </c>
      <c r="BA43" s="31"/>
      <c r="BB43" s="60" t="str">
        <f t="shared" si="17"/>
        <v/>
      </c>
      <c r="BC43" s="62">
        <f t="shared" si="0"/>
        <v>0</v>
      </c>
      <c r="BE43" s="30">
        <f t="shared" si="18"/>
        <v>0</v>
      </c>
      <c r="BF43" s="30">
        <f t="shared" si="19"/>
        <v>0</v>
      </c>
      <c r="BG43" s="296">
        <f t="shared" si="20"/>
        <v>0</v>
      </c>
      <c r="BH43" s="30">
        <f t="shared" si="21"/>
        <v>0</v>
      </c>
      <c r="BI43" s="30">
        <f t="shared" si="22"/>
        <v>0</v>
      </c>
    </row>
    <row r="44" spans="1:61" ht="24" x14ac:dyDescent="0.2">
      <c r="A44" s="39">
        <v>34</v>
      </c>
      <c r="B44" s="297" t="s">
        <v>269</v>
      </c>
      <c r="C44" s="119" t="s">
        <v>181</v>
      </c>
      <c r="D44" s="119" t="s">
        <v>222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5"/>
        <v>0</v>
      </c>
      <c r="AL44" s="52">
        <f t="shared" si="6"/>
        <v>0</v>
      </c>
      <c r="AM44" s="53">
        <f t="shared" si="7"/>
        <v>0</v>
      </c>
      <c r="AN44" s="54">
        <f t="shared" si="8"/>
        <v>0</v>
      </c>
      <c r="AO44" s="55">
        <f t="shared" si="9"/>
        <v>0</v>
      </c>
      <c r="AP44" s="45"/>
      <c r="AR44" s="56">
        <f t="shared" si="10"/>
        <v>0</v>
      </c>
      <c r="AS44" s="30"/>
      <c r="AT44" s="57">
        <f t="shared" si="11"/>
        <v>0</v>
      </c>
      <c r="AU44" s="58" t="str">
        <f t="shared" si="12"/>
        <v/>
      </c>
      <c r="AV44" s="56" t="str">
        <f t="shared" si="13"/>
        <v/>
      </c>
      <c r="AW44" s="30"/>
      <c r="AX44" s="57">
        <f t="shared" si="14"/>
        <v>0</v>
      </c>
      <c r="AY44" s="59" t="str">
        <f t="shared" si="15"/>
        <v/>
      </c>
      <c r="AZ44" s="56" t="str">
        <f t="shared" si="16"/>
        <v/>
      </c>
      <c r="BA44" s="31"/>
      <c r="BB44" s="60" t="str">
        <f t="shared" si="17"/>
        <v/>
      </c>
      <c r="BC44" s="62">
        <f t="shared" si="0"/>
        <v>0</v>
      </c>
      <c r="BE44" s="30">
        <f t="shared" si="18"/>
        <v>0</v>
      </c>
      <c r="BF44" s="30">
        <f t="shared" si="19"/>
        <v>0</v>
      </c>
      <c r="BG44" s="296">
        <f t="shared" si="20"/>
        <v>0</v>
      </c>
      <c r="BH44" s="30">
        <f t="shared" si="21"/>
        <v>0</v>
      </c>
      <c r="BI44" s="30">
        <f t="shared" si="22"/>
        <v>0</v>
      </c>
    </row>
    <row r="45" spans="1:61" ht="24" x14ac:dyDescent="0.2">
      <c r="A45" s="39">
        <v>35</v>
      </c>
      <c r="B45" s="298" t="s">
        <v>270</v>
      </c>
      <c r="C45" s="118" t="s">
        <v>180</v>
      </c>
      <c r="D45" s="118" t="s">
        <v>223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13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5"/>
        <v>0</v>
      </c>
      <c r="AL45" s="52">
        <f t="shared" si="6"/>
        <v>0</v>
      </c>
      <c r="AM45" s="53">
        <f t="shared" si="7"/>
        <v>0</v>
      </c>
      <c r="AN45" s="54">
        <f t="shared" si="8"/>
        <v>0</v>
      </c>
      <c r="AO45" s="55">
        <f t="shared" si="9"/>
        <v>0</v>
      </c>
      <c r="AP45" s="45"/>
      <c r="AR45" s="56">
        <f t="shared" si="10"/>
        <v>0</v>
      </c>
      <c r="AS45" s="30"/>
      <c r="AT45" s="57">
        <f t="shared" si="11"/>
        <v>0</v>
      </c>
      <c r="AU45" s="58" t="str">
        <f t="shared" si="12"/>
        <v/>
      </c>
      <c r="AV45" s="56" t="str">
        <f t="shared" si="13"/>
        <v/>
      </c>
      <c r="AW45" s="30"/>
      <c r="AX45" s="57">
        <f t="shared" si="14"/>
        <v>0</v>
      </c>
      <c r="AY45" s="59" t="str">
        <f t="shared" si="15"/>
        <v/>
      </c>
      <c r="AZ45" s="56" t="str">
        <f t="shared" si="16"/>
        <v/>
      </c>
      <c r="BA45" s="31"/>
      <c r="BB45" s="60" t="str">
        <f t="shared" si="17"/>
        <v/>
      </c>
      <c r="BC45" s="62">
        <f t="shared" si="0"/>
        <v>0</v>
      </c>
      <c r="BE45" s="30">
        <f t="shared" si="18"/>
        <v>0</v>
      </c>
      <c r="BF45" s="30">
        <f t="shared" si="19"/>
        <v>0</v>
      </c>
      <c r="BG45" s="296">
        <f t="shared" si="20"/>
        <v>0</v>
      </c>
      <c r="BH45" s="30">
        <f t="shared" si="21"/>
        <v>0</v>
      </c>
      <c r="BI45" s="30">
        <f t="shared" si="22"/>
        <v>0</v>
      </c>
    </row>
    <row r="46" spans="1:61" ht="24" x14ac:dyDescent="0.2">
      <c r="A46" s="39">
        <v>36</v>
      </c>
      <c r="B46" s="297" t="s">
        <v>271</v>
      </c>
      <c r="C46" s="119" t="s">
        <v>182</v>
      </c>
      <c r="D46" s="119" t="s">
        <v>224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13"/>
      <c r="U46" s="29"/>
      <c r="V46" s="30"/>
      <c r="W46" s="30"/>
      <c r="X46" s="30"/>
      <c r="Y46" s="30"/>
      <c r="Z46" s="30"/>
      <c r="AA46" s="30"/>
      <c r="AB46" s="31"/>
      <c r="AC46" s="11"/>
      <c r="AD46" s="30"/>
      <c r="AE46" s="30"/>
      <c r="AF46" s="30"/>
      <c r="AG46" s="30"/>
      <c r="AH46" s="30"/>
      <c r="AI46" s="30"/>
      <c r="AJ46" s="13"/>
      <c r="AK46" s="51">
        <f t="shared" si="5"/>
        <v>0</v>
      </c>
      <c r="AL46" s="52">
        <f t="shared" si="6"/>
        <v>0</v>
      </c>
      <c r="AM46" s="53">
        <f t="shared" si="7"/>
        <v>0</v>
      </c>
      <c r="AN46" s="54">
        <f t="shared" si="8"/>
        <v>0</v>
      </c>
      <c r="AO46" s="55">
        <f t="shared" si="9"/>
        <v>0</v>
      </c>
      <c r="AP46" s="45"/>
      <c r="AR46" s="56">
        <f t="shared" si="10"/>
        <v>0</v>
      </c>
      <c r="AS46" s="30"/>
      <c r="AT46" s="57">
        <f t="shared" si="11"/>
        <v>0</v>
      </c>
      <c r="AU46" s="58" t="str">
        <f t="shared" si="12"/>
        <v/>
      </c>
      <c r="AV46" s="56" t="str">
        <f t="shared" si="13"/>
        <v/>
      </c>
      <c r="AW46" s="30"/>
      <c r="AX46" s="57">
        <f t="shared" si="14"/>
        <v>0</v>
      </c>
      <c r="AY46" s="59" t="str">
        <f t="shared" si="15"/>
        <v/>
      </c>
      <c r="AZ46" s="56" t="str">
        <f t="shared" si="16"/>
        <v/>
      </c>
      <c r="BA46" s="31"/>
      <c r="BB46" s="60" t="str">
        <f t="shared" si="17"/>
        <v/>
      </c>
      <c r="BC46" s="62">
        <f t="shared" si="0"/>
        <v>0</v>
      </c>
      <c r="BE46" s="30">
        <f t="shared" si="18"/>
        <v>0</v>
      </c>
      <c r="BF46" s="30">
        <f t="shared" si="19"/>
        <v>0</v>
      </c>
      <c r="BG46" s="296">
        <f t="shared" si="20"/>
        <v>0</v>
      </c>
      <c r="BH46" s="30">
        <f t="shared" si="21"/>
        <v>0</v>
      </c>
      <c r="BI46" s="30">
        <f t="shared" si="22"/>
        <v>0</v>
      </c>
    </row>
    <row r="47" spans="1:61" ht="24" x14ac:dyDescent="0.2">
      <c r="A47" s="39">
        <v>37</v>
      </c>
      <c r="B47" s="297" t="s">
        <v>272</v>
      </c>
      <c r="C47" s="118" t="s">
        <v>183</v>
      </c>
      <c r="D47" s="118" t="s">
        <v>225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13"/>
      <c r="U47" s="29"/>
      <c r="V47" s="30"/>
      <c r="W47" s="30"/>
      <c r="X47" s="30"/>
      <c r="Y47" s="30"/>
      <c r="Z47" s="30"/>
      <c r="AA47" s="30"/>
      <c r="AB47" s="31"/>
      <c r="AC47" s="11"/>
      <c r="AD47" s="30"/>
      <c r="AE47" s="30"/>
      <c r="AF47" s="30"/>
      <c r="AG47" s="30"/>
      <c r="AH47" s="30"/>
      <c r="AI47" s="30"/>
      <c r="AJ47" s="13"/>
      <c r="AK47" s="51">
        <f t="shared" si="5"/>
        <v>0</v>
      </c>
      <c r="AL47" s="52">
        <f t="shared" si="6"/>
        <v>0</v>
      </c>
      <c r="AM47" s="53">
        <f t="shared" si="7"/>
        <v>0</v>
      </c>
      <c r="AN47" s="54">
        <f t="shared" si="8"/>
        <v>0</v>
      </c>
      <c r="AO47" s="55">
        <f t="shared" si="9"/>
        <v>0</v>
      </c>
      <c r="AP47" s="45"/>
      <c r="AR47" s="56">
        <f t="shared" si="10"/>
        <v>0</v>
      </c>
      <c r="AS47" s="30"/>
      <c r="AT47" s="57">
        <f t="shared" si="11"/>
        <v>0</v>
      </c>
      <c r="AU47" s="58" t="str">
        <f t="shared" si="12"/>
        <v/>
      </c>
      <c r="AV47" s="56" t="str">
        <f t="shared" si="13"/>
        <v/>
      </c>
      <c r="AW47" s="30"/>
      <c r="AX47" s="57">
        <f t="shared" si="14"/>
        <v>0</v>
      </c>
      <c r="AY47" s="59" t="str">
        <f t="shared" si="15"/>
        <v/>
      </c>
      <c r="AZ47" s="56" t="str">
        <f t="shared" si="16"/>
        <v/>
      </c>
      <c r="BA47" s="31"/>
      <c r="BB47" s="60" t="str">
        <f t="shared" si="17"/>
        <v/>
      </c>
      <c r="BC47" s="62">
        <f t="shared" si="0"/>
        <v>0</v>
      </c>
      <c r="BE47" s="30">
        <f t="shared" si="18"/>
        <v>0</v>
      </c>
      <c r="BF47" s="30">
        <f t="shared" si="19"/>
        <v>0</v>
      </c>
      <c r="BG47" s="296">
        <f t="shared" si="20"/>
        <v>0</v>
      </c>
      <c r="BH47" s="30">
        <f t="shared" si="21"/>
        <v>0</v>
      </c>
      <c r="BI47" s="30">
        <f t="shared" si="22"/>
        <v>0</v>
      </c>
    </row>
    <row r="48" spans="1:61" ht="24" x14ac:dyDescent="0.2">
      <c r="A48" s="39">
        <v>38</v>
      </c>
      <c r="B48" s="298" t="s">
        <v>273</v>
      </c>
      <c r="C48" s="119" t="s">
        <v>184</v>
      </c>
      <c r="D48" s="119" t="s">
        <v>226</v>
      </c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5"/>
        <v>0</v>
      </c>
      <c r="AL48" s="52">
        <f t="shared" si="6"/>
        <v>0</v>
      </c>
      <c r="AM48" s="53">
        <f t="shared" si="7"/>
        <v>0</v>
      </c>
      <c r="AN48" s="54">
        <f t="shared" si="8"/>
        <v>0</v>
      </c>
      <c r="AO48" s="55">
        <f t="shared" si="9"/>
        <v>0</v>
      </c>
      <c r="AP48" s="45"/>
      <c r="AR48" s="56">
        <f t="shared" si="10"/>
        <v>0</v>
      </c>
      <c r="AS48" s="30"/>
      <c r="AT48" s="57">
        <f t="shared" si="11"/>
        <v>0</v>
      </c>
      <c r="AU48" s="58" t="str">
        <f t="shared" si="12"/>
        <v/>
      </c>
      <c r="AV48" s="56" t="str">
        <f t="shared" si="13"/>
        <v/>
      </c>
      <c r="AW48" s="30"/>
      <c r="AX48" s="57">
        <f t="shared" si="14"/>
        <v>0</v>
      </c>
      <c r="AY48" s="59" t="str">
        <f t="shared" si="15"/>
        <v/>
      </c>
      <c r="AZ48" s="56" t="str">
        <f t="shared" si="16"/>
        <v/>
      </c>
      <c r="BA48" s="31"/>
      <c r="BB48" s="60" t="str">
        <f t="shared" si="17"/>
        <v/>
      </c>
      <c r="BC48" s="62">
        <f t="shared" si="0"/>
        <v>0</v>
      </c>
      <c r="BE48" s="30">
        <f t="shared" si="18"/>
        <v>0</v>
      </c>
      <c r="BF48" s="30">
        <f t="shared" si="19"/>
        <v>0</v>
      </c>
      <c r="BG48" s="296">
        <f t="shared" si="20"/>
        <v>0</v>
      </c>
      <c r="BH48" s="30">
        <f t="shared" si="21"/>
        <v>0</v>
      </c>
      <c r="BI48" s="30">
        <f t="shared" si="22"/>
        <v>0</v>
      </c>
    </row>
    <row r="49" spans="1:61" ht="24" x14ac:dyDescent="0.2">
      <c r="A49" s="39">
        <v>39</v>
      </c>
      <c r="B49" s="297" t="s">
        <v>274</v>
      </c>
      <c r="C49" s="118" t="s">
        <v>185</v>
      </c>
      <c r="D49" s="118" t="s">
        <v>227</v>
      </c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5"/>
        <v>0</v>
      </c>
      <c r="AL49" s="52">
        <f t="shared" si="6"/>
        <v>0</v>
      </c>
      <c r="AM49" s="53">
        <f t="shared" si="7"/>
        <v>0</v>
      </c>
      <c r="AN49" s="54">
        <f t="shared" si="8"/>
        <v>0</v>
      </c>
      <c r="AO49" s="55">
        <f t="shared" si="9"/>
        <v>0</v>
      </c>
      <c r="AP49" s="45"/>
      <c r="AR49" s="56">
        <f t="shared" si="10"/>
        <v>0</v>
      </c>
      <c r="AS49" s="30"/>
      <c r="AT49" s="57">
        <f t="shared" si="11"/>
        <v>0</v>
      </c>
      <c r="AU49" s="58" t="str">
        <f t="shared" si="12"/>
        <v/>
      </c>
      <c r="AV49" s="56" t="str">
        <f t="shared" si="13"/>
        <v/>
      </c>
      <c r="AW49" s="30"/>
      <c r="AX49" s="57">
        <f t="shared" si="14"/>
        <v>0</v>
      </c>
      <c r="AY49" s="59" t="str">
        <f t="shared" si="15"/>
        <v/>
      </c>
      <c r="AZ49" s="56" t="str">
        <f t="shared" si="16"/>
        <v/>
      </c>
      <c r="BA49" s="31"/>
      <c r="BB49" s="60" t="str">
        <f t="shared" si="17"/>
        <v/>
      </c>
      <c r="BC49" s="62">
        <f t="shared" si="0"/>
        <v>0</v>
      </c>
      <c r="BE49" s="30">
        <f t="shared" si="18"/>
        <v>0</v>
      </c>
      <c r="BF49" s="30">
        <f t="shared" si="19"/>
        <v>0</v>
      </c>
      <c r="BG49" s="296">
        <f t="shared" si="20"/>
        <v>0</v>
      </c>
      <c r="BH49" s="30">
        <f t="shared" si="21"/>
        <v>0</v>
      </c>
      <c r="BI49" s="30">
        <f t="shared" si="22"/>
        <v>0</v>
      </c>
    </row>
    <row r="50" spans="1:61" ht="24" x14ac:dyDescent="0.2">
      <c r="A50" s="39">
        <v>40</v>
      </c>
      <c r="B50" s="297" t="s">
        <v>275</v>
      </c>
      <c r="C50" s="119" t="s">
        <v>186</v>
      </c>
      <c r="D50" s="119" t="s">
        <v>228</v>
      </c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5"/>
        <v>0</v>
      </c>
      <c r="AL50" s="52">
        <f t="shared" si="6"/>
        <v>0</v>
      </c>
      <c r="AM50" s="53">
        <f t="shared" si="7"/>
        <v>0</v>
      </c>
      <c r="AN50" s="54">
        <f t="shared" si="8"/>
        <v>0</v>
      </c>
      <c r="AO50" s="55">
        <f t="shared" si="9"/>
        <v>0</v>
      </c>
      <c r="AP50" s="45"/>
      <c r="AR50" s="56">
        <f t="shared" si="10"/>
        <v>0</v>
      </c>
      <c r="AS50" s="30"/>
      <c r="AT50" s="57">
        <f t="shared" si="11"/>
        <v>0</v>
      </c>
      <c r="AU50" s="58" t="str">
        <f t="shared" si="12"/>
        <v/>
      </c>
      <c r="AV50" s="56" t="str">
        <f t="shared" si="13"/>
        <v/>
      </c>
      <c r="AW50" s="30"/>
      <c r="AX50" s="57">
        <f t="shared" si="14"/>
        <v>0</v>
      </c>
      <c r="AY50" s="59" t="str">
        <f t="shared" si="15"/>
        <v/>
      </c>
      <c r="AZ50" s="56" t="str">
        <f t="shared" si="16"/>
        <v/>
      </c>
      <c r="BA50" s="31"/>
      <c r="BB50" s="60" t="str">
        <f t="shared" si="17"/>
        <v/>
      </c>
      <c r="BC50" s="62">
        <f t="shared" si="0"/>
        <v>0</v>
      </c>
      <c r="BE50" s="30">
        <f t="shared" si="18"/>
        <v>0</v>
      </c>
      <c r="BF50" s="30">
        <f t="shared" si="19"/>
        <v>0</v>
      </c>
      <c r="BG50" s="296">
        <f t="shared" si="20"/>
        <v>0</v>
      </c>
      <c r="BH50" s="30">
        <f t="shared" si="21"/>
        <v>0</v>
      </c>
      <c r="BI50" s="30">
        <f t="shared" si="22"/>
        <v>0</v>
      </c>
    </row>
    <row r="51" spans="1:61" ht="24" x14ac:dyDescent="0.2">
      <c r="A51" s="39">
        <v>41</v>
      </c>
      <c r="B51" s="298" t="s">
        <v>276</v>
      </c>
      <c r="C51" s="118" t="s">
        <v>187</v>
      </c>
      <c r="D51" s="118" t="s">
        <v>229</v>
      </c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5"/>
        <v>0</v>
      </c>
      <c r="AL51" s="52">
        <f t="shared" si="6"/>
        <v>0</v>
      </c>
      <c r="AM51" s="53">
        <f t="shared" si="7"/>
        <v>0</v>
      </c>
      <c r="AN51" s="54">
        <f t="shared" si="8"/>
        <v>0</v>
      </c>
      <c r="AO51" s="55">
        <f t="shared" si="9"/>
        <v>0</v>
      </c>
      <c r="AP51" s="45"/>
      <c r="AR51" s="56">
        <f t="shared" si="10"/>
        <v>0</v>
      </c>
      <c r="AS51" s="30"/>
      <c r="AT51" s="57">
        <f t="shared" si="11"/>
        <v>0</v>
      </c>
      <c r="AU51" s="58" t="str">
        <f t="shared" si="12"/>
        <v/>
      </c>
      <c r="AV51" s="56" t="str">
        <f t="shared" si="13"/>
        <v/>
      </c>
      <c r="AW51" s="30"/>
      <c r="AX51" s="57">
        <f t="shared" si="14"/>
        <v>0</v>
      </c>
      <c r="AY51" s="59" t="str">
        <f t="shared" si="15"/>
        <v/>
      </c>
      <c r="AZ51" s="56" t="str">
        <f t="shared" si="16"/>
        <v/>
      </c>
      <c r="BA51" s="31"/>
      <c r="BB51" s="60" t="str">
        <f t="shared" si="17"/>
        <v/>
      </c>
      <c r="BC51" s="62">
        <f t="shared" si="0"/>
        <v>0</v>
      </c>
      <c r="BE51" s="30">
        <f t="shared" si="18"/>
        <v>0</v>
      </c>
      <c r="BF51" s="30">
        <f t="shared" si="19"/>
        <v>0</v>
      </c>
      <c r="BG51" s="296">
        <f t="shared" si="20"/>
        <v>0</v>
      </c>
      <c r="BH51" s="30">
        <f t="shared" si="21"/>
        <v>0</v>
      </c>
      <c r="BI51" s="30">
        <f t="shared" si="22"/>
        <v>0</v>
      </c>
    </row>
    <row r="52" spans="1:61" ht="24" x14ac:dyDescent="0.2">
      <c r="A52" s="39">
        <v>42</v>
      </c>
      <c r="B52" s="297" t="s">
        <v>277</v>
      </c>
      <c r="C52" s="119" t="s">
        <v>146</v>
      </c>
      <c r="D52" s="119" t="s">
        <v>230</v>
      </c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5"/>
        <v>0</v>
      </c>
      <c r="AL52" s="52">
        <f t="shared" si="6"/>
        <v>0</v>
      </c>
      <c r="AM52" s="53">
        <f t="shared" si="7"/>
        <v>0</v>
      </c>
      <c r="AN52" s="54">
        <f t="shared" si="8"/>
        <v>0</v>
      </c>
      <c r="AO52" s="55">
        <f t="shared" si="9"/>
        <v>0</v>
      </c>
      <c r="AP52" s="45"/>
      <c r="AR52" s="56">
        <f t="shared" si="10"/>
        <v>0</v>
      </c>
      <c r="AS52" s="30"/>
      <c r="AT52" s="57">
        <f t="shared" si="11"/>
        <v>0</v>
      </c>
      <c r="AU52" s="58" t="str">
        <f t="shared" si="12"/>
        <v/>
      </c>
      <c r="AV52" s="56" t="str">
        <f t="shared" si="13"/>
        <v/>
      </c>
      <c r="AW52" s="30"/>
      <c r="AX52" s="57">
        <f t="shared" si="14"/>
        <v>0</v>
      </c>
      <c r="AY52" s="59" t="str">
        <f t="shared" si="15"/>
        <v/>
      </c>
      <c r="AZ52" s="56" t="str">
        <f t="shared" si="16"/>
        <v/>
      </c>
      <c r="BA52" s="31"/>
      <c r="BB52" s="60" t="str">
        <f t="shared" si="17"/>
        <v/>
      </c>
      <c r="BC52" s="62">
        <f t="shared" si="0"/>
        <v>0</v>
      </c>
      <c r="BE52" s="30">
        <f t="shared" si="18"/>
        <v>0</v>
      </c>
      <c r="BF52" s="30">
        <f t="shared" si="19"/>
        <v>0</v>
      </c>
      <c r="BG52" s="296">
        <f t="shared" si="20"/>
        <v>0</v>
      </c>
      <c r="BH52" s="30">
        <f t="shared" si="21"/>
        <v>0</v>
      </c>
      <c r="BI52" s="30">
        <f t="shared" si="22"/>
        <v>0</v>
      </c>
    </row>
    <row r="53" spans="1:61" ht="24" x14ac:dyDescent="0.2">
      <c r="A53" s="39">
        <v>43</v>
      </c>
      <c r="B53" s="297" t="s">
        <v>278</v>
      </c>
      <c r="C53" s="118" t="s">
        <v>188</v>
      </c>
      <c r="D53" s="118" t="s">
        <v>231</v>
      </c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5"/>
        <v>0</v>
      </c>
      <c r="AL53" s="52">
        <f t="shared" si="6"/>
        <v>0</v>
      </c>
      <c r="AM53" s="53">
        <f t="shared" si="7"/>
        <v>0</v>
      </c>
      <c r="AN53" s="54">
        <f t="shared" si="8"/>
        <v>0</v>
      </c>
      <c r="AO53" s="55">
        <f t="shared" si="9"/>
        <v>0</v>
      </c>
      <c r="AP53" s="45"/>
      <c r="AR53" s="56">
        <f t="shared" si="10"/>
        <v>0</v>
      </c>
      <c r="AS53" s="30"/>
      <c r="AT53" s="57">
        <f t="shared" si="11"/>
        <v>0</v>
      </c>
      <c r="AU53" s="58" t="str">
        <f t="shared" si="12"/>
        <v/>
      </c>
      <c r="AV53" s="56" t="str">
        <f t="shared" si="13"/>
        <v/>
      </c>
      <c r="AW53" s="30"/>
      <c r="AX53" s="57">
        <f t="shared" si="14"/>
        <v>0</v>
      </c>
      <c r="AY53" s="59" t="str">
        <f t="shared" si="15"/>
        <v/>
      </c>
      <c r="AZ53" s="56" t="str">
        <f t="shared" si="16"/>
        <v/>
      </c>
      <c r="BA53" s="31"/>
      <c r="BB53" s="60" t="str">
        <f t="shared" si="17"/>
        <v/>
      </c>
      <c r="BC53" s="62">
        <f t="shared" si="0"/>
        <v>0</v>
      </c>
      <c r="BE53" s="30">
        <f t="shared" si="18"/>
        <v>0</v>
      </c>
      <c r="BF53" s="30">
        <f t="shared" si="19"/>
        <v>0</v>
      </c>
      <c r="BG53" s="296">
        <f t="shared" si="20"/>
        <v>0</v>
      </c>
      <c r="BH53" s="30">
        <f t="shared" si="21"/>
        <v>0</v>
      </c>
      <c r="BI53" s="30">
        <f t="shared" si="22"/>
        <v>0</v>
      </c>
    </row>
    <row r="54" spans="1:61" ht="24" x14ac:dyDescent="0.2">
      <c r="A54" s="39">
        <v>44</v>
      </c>
      <c r="B54" s="298" t="s">
        <v>279</v>
      </c>
      <c r="C54" s="119" t="s">
        <v>189</v>
      </c>
      <c r="D54" s="119" t="s">
        <v>232</v>
      </c>
      <c r="E54" s="121"/>
      <c r="F54" s="122"/>
      <c r="G54" s="122"/>
      <c r="H54" s="122"/>
      <c r="I54" s="122"/>
      <c r="J54" s="122"/>
      <c r="K54" s="122"/>
      <c r="L54" s="123"/>
      <c r="M54" s="121"/>
      <c r="N54" s="122"/>
      <c r="O54" s="122"/>
      <c r="P54" s="122"/>
      <c r="Q54" s="122"/>
      <c r="R54" s="122"/>
      <c r="S54" s="122"/>
      <c r="T54" s="124"/>
      <c r="U54" s="121"/>
      <c r="V54" s="122"/>
      <c r="W54" s="122"/>
      <c r="X54" s="122"/>
      <c r="Y54" s="122"/>
      <c r="Z54" s="122"/>
      <c r="AA54" s="122"/>
      <c r="AB54" s="123"/>
      <c r="AC54" s="125"/>
      <c r="AD54" s="122"/>
      <c r="AE54" s="122"/>
      <c r="AF54" s="122"/>
      <c r="AG54" s="122"/>
      <c r="AH54" s="122"/>
      <c r="AI54" s="122"/>
      <c r="AJ54" s="124"/>
      <c r="AK54" s="126">
        <f t="shared" si="5"/>
        <v>0</v>
      </c>
      <c r="AL54" s="127">
        <f t="shared" si="6"/>
        <v>0</v>
      </c>
      <c r="AM54" s="128">
        <f t="shared" si="7"/>
        <v>0</v>
      </c>
      <c r="AN54" s="129">
        <f t="shared" si="8"/>
        <v>0</v>
      </c>
      <c r="AO54" s="130">
        <f t="shared" si="9"/>
        <v>0</v>
      </c>
      <c r="AP54" s="131"/>
      <c r="AR54" s="132">
        <f t="shared" si="10"/>
        <v>0</v>
      </c>
      <c r="AS54" s="122"/>
      <c r="AT54" s="133">
        <f t="shared" si="11"/>
        <v>0</v>
      </c>
      <c r="AU54" s="134" t="str">
        <f t="shared" si="12"/>
        <v/>
      </c>
      <c r="AV54" s="132" t="str">
        <f t="shared" si="13"/>
        <v/>
      </c>
      <c r="AW54" s="122"/>
      <c r="AX54" s="133">
        <f t="shared" si="14"/>
        <v>0</v>
      </c>
      <c r="AY54" s="135" t="str">
        <f t="shared" si="15"/>
        <v/>
      </c>
      <c r="AZ54" s="132" t="str">
        <f t="shared" si="16"/>
        <v/>
      </c>
      <c r="BA54" s="123"/>
      <c r="BB54" s="136" t="str">
        <f t="shared" si="17"/>
        <v/>
      </c>
      <c r="BC54" s="137">
        <f t="shared" si="0"/>
        <v>0</v>
      </c>
      <c r="BE54" s="30">
        <f t="shared" si="18"/>
        <v>0</v>
      </c>
      <c r="BF54" s="30">
        <f t="shared" si="19"/>
        <v>0</v>
      </c>
      <c r="BG54" s="296">
        <f t="shared" si="20"/>
        <v>0</v>
      </c>
      <c r="BH54" s="30">
        <f t="shared" si="21"/>
        <v>0</v>
      </c>
      <c r="BI54" s="30">
        <f t="shared" si="22"/>
        <v>0</v>
      </c>
    </row>
    <row r="55" spans="1:61" ht="16" thickBot="1" x14ac:dyDescent="0.25">
      <c r="A55" s="40">
        <v>45</v>
      </c>
      <c r="B55" s="297" t="s">
        <v>280</v>
      </c>
      <c r="C55" s="118" t="s">
        <v>190</v>
      </c>
      <c r="D55" s="120" t="s">
        <v>233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5"/>
        <v>0</v>
      </c>
      <c r="AL55" s="52">
        <f t="shared" si="6"/>
        <v>0</v>
      </c>
      <c r="AM55" s="53">
        <f t="shared" si="7"/>
        <v>0</v>
      </c>
      <c r="AN55" s="54">
        <f t="shared" si="8"/>
        <v>0</v>
      </c>
      <c r="AO55" s="139">
        <f t="shared" si="9"/>
        <v>0</v>
      </c>
      <c r="AP55" s="140"/>
      <c r="AQ55" s="141"/>
      <c r="AR55" s="57">
        <f t="shared" si="10"/>
        <v>0</v>
      </c>
      <c r="AS55" s="30"/>
      <c r="AT55" s="57">
        <f t="shared" si="11"/>
        <v>0</v>
      </c>
      <c r="AU55" s="57" t="str">
        <f t="shared" si="12"/>
        <v/>
      </c>
      <c r="AV55" s="57" t="str">
        <f t="shared" si="13"/>
        <v/>
      </c>
      <c r="AW55" s="30"/>
      <c r="AX55" s="57">
        <f t="shared" si="14"/>
        <v>0</v>
      </c>
      <c r="AY55" s="57" t="str">
        <f t="shared" si="15"/>
        <v/>
      </c>
      <c r="AZ55" s="57" t="str">
        <f t="shared" si="16"/>
        <v/>
      </c>
      <c r="BA55" s="30"/>
      <c r="BB55" s="142" t="str">
        <f t="shared" si="17"/>
        <v/>
      </c>
      <c r="BC55" s="143">
        <f t="shared" si="0"/>
        <v>0</v>
      </c>
      <c r="BE55" s="30">
        <f t="shared" si="18"/>
        <v>0</v>
      </c>
      <c r="BF55" s="30">
        <f t="shared" si="19"/>
        <v>0</v>
      </c>
      <c r="BG55" s="296">
        <f t="shared" si="20"/>
        <v>0</v>
      </c>
      <c r="BH55" s="30">
        <f t="shared" si="21"/>
        <v>0</v>
      </c>
      <c r="BI55" s="30">
        <f t="shared" si="22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26" priority="4" operator="lessThan">
      <formula>70</formula>
    </cfRule>
  </conditionalFormatting>
  <conditionalFormatting sqref="G12:L41">
    <cfRule type="cellIs" dxfId="25" priority="7" operator="lessThan">
      <formula>70</formula>
    </cfRule>
  </conditionalFormatting>
  <conditionalFormatting sqref="O12:AB14 O15:T41">
    <cfRule type="cellIs" dxfId="24" priority="6" operator="lessThan">
      <formula>70</formula>
    </cfRule>
  </conditionalFormatting>
  <conditionalFormatting sqref="W15:AB41">
    <cfRule type="cellIs" dxfId="23" priority="2" operator="lessThan">
      <formula>70</formula>
    </cfRule>
  </conditionalFormatting>
  <conditionalFormatting sqref="AE12:AJ41">
    <cfRule type="cellIs" dxfId="22" priority="1" operator="lessThan">
      <formula>70</formula>
    </cfRule>
  </conditionalFormatting>
  <conditionalFormatting sqref="AK11:AP55 E12:F41 M12:N41 AC12:AD41 U15:V41 E42:AJ55">
    <cfRule type="cellIs" dxfId="21" priority="10" operator="lessThan">
      <formula>70</formula>
    </cfRule>
  </conditionalFormatting>
  <conditionalFormatting sqref="AR11:AR55">
    <cfRule type="cellIs" dxfId="20" priority="8" operator="lessThan">
      <formula>70</formula>
    </cfRule>
  </conditionalFormatting>
  <conditionalFormatting sqref="AR11:AY55">
    <cfRule type="cellIs" dxfId="19" priority="9" operator="lessThan">
      <formula>70</formula>
    </cfRule>
  </conditionalFormatting>
  <conditionalFormatting sqref="AZ11:AZ55">
    <cfRule type="cellIs" dxfId="18" priority="3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I55"/>
  <sheetViews>
    <sheetView topLeftCell="F1" zoomScaleNormal="100" workbookViewId="0">
      <selection activeCell="BE1" sqref="BE1:BI1048576"/>
    </sheetView>
  </sheetViews>
  <sheetFormatPr baseColWidth="10" defaultColWidth="11.5" defaultRowHeight="15" x14ac:dyDescent="0.2"/>
  <cols>
    <col min="1" max="1" width="4" style="21" customWidth="1"/>
    <col min="2" max="2" width="10.83203125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85" t="s">
        <v>145</v>
      </c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7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0" t="s">
        <v>99</v>
      </c>
      <c r="AP7" s="153" t="s">
        <v>104</v>
      </c>
      <c r="AR7" s="156" t="s">
        <v>20</v>
      </c>
      <c r="AS7" s="157"/>
      <c r="AT7" s="157"/>
      <c r="AU7" s="158"/>
      <c r="AV7" s="162" t="s">
        <v>21</v>
      </c>
      <c r="AW7" s="163"/>
      <c r="AX7" s="163"/>
      <c r="AY7" s="164"/>
      <c r="AZ7" s="146" t="s">
        <v>103</v>
      </c>
      <c r="BA7" s="147"/>
      <c r="BB7" s="146" t="s">
        <v>105</v>
      </c>
      <c r="BC7" s="147"/>
    </row>
    <row r="8" spans="1:61" ht="16" thickBot="1" x14ac:dyDescent="0.25">
      <c r="AO8" s="151"/>
      <c r="AP8" s="154"/>
      <c r="AR8" s="159"/>
      <c r="AS8" s="160"/>
      <c r="AT8" s="160"/>
      <c r="AU8" s="161"/>
      <c r="AV8" s="165"/>
      <c r="AW8" s="166"/>
      <c r="AX8" s="166"/>
      <c r="AY8" s="167"/>
      <c r="AZ8" s="168"/>
      <c r="BA8" s="169"/>
      <c r="BB8" s="148"/>
      <c r="BC8" s="149"/>
    </row>
    <row r="9" spans="1:61" x14ac:dyDescent="0.2">
      <c r="A9" s="188" t="s">
        <v>5</v>
      </c>
      <c r="B9" s="190" t="s">
        <v>235</v>
      </c>
      <c r="C9" s="190" t="s">
        <v>4</v>
      </c>
      <c r="D9" s="192" t="s">
        <v>19</v>
      </c>
      <c r="E9" s="194" t="s">
        <v>91</v>
      </c>
      <c r="F9" s="195"/>
      <c r="G9" s="195"/>
      <c r="H9" s="195"/>
      <c r="I9" s="195"/>
      <c r="J9" s="195"/>
      <c r="K9" s="195"/>
      <c r="L9" s="196"/>
      <c r="M9" s="197" t="s">
        <v>92</v>
      </c>
      <c r="N9" s="198"/>
      <c r="O9" s="198"/>
      <c r="P9" s="198"/>
      <c r="Q9" s="198"/>
      <c r="R9" s="198"/>
      <c r="S9" s="198"/>
      <c r="T9" s="199"/>
      <c r="U9" s="202" t="s">
        <v>93</v>
      </c>
      <c r="V9" s="203"/>
      <c r="W9" s="203"/>
      <c r="X9" s="203"/>
      <c r="Y9" s="203"/>
      <c r="Z9" s="203"/>
      <c r="AA9" s="203"/>
      <c r="AB9" s="204"/>
      <c r="AC9" s="205" t="s">
        <v>94</v>
      </c>
      <c r="AD9" s="206"/>
      <c r="AE9" s="206"/>
      <c r="AF9" s="206"/>
      <c r="AG9" s="206"/>
      <c r="AH9" s="206"/>
      <c r="AI9" s="206"/>
      <c r="AJ9" s="207"/>
      <c r="AK9" s="208" t="s">
        <v>95</v>
      </c>
      <c r="AL9" s="210" t="s">
        <v>96</v>
      </c>
      <c r="AM9" s="212" t="s">
        <v>97</v>
      </c>
      <c r="AN9" s="200" t="s">
        <v>98</v>
      </c>
      <c r="AO9" s="151"/>
      <c r="AP9" s="154"/>
      <c r="AR9" s="179" t="s">
        <v>42</v>
      </c>
      <c r="AS9" s="181" t="s">
        <v>43</v>
      </c>
      <c r="AT9" s="175" t="s">
        <v>44</v>
      </c>
      <c r="AU9" s="177" t="s">
        <v>100</v>
      </c>
      <c r="AV9" s="179" t="s">
        <v>46</v>
      </c>
      <c r="AW9" s="181" t="s">
        <v>106</v>
      </c>
      <c r="AX9" s="175" t="s">
        <v>107</v>
      </c>
      <c r="AY9" s="183" t="s">
        <v>108</v>
      </c>
      <c r="AZ9" s="170" t="s">
        <v>101</v>
      </c>
      <c r="BA9" s="172" t="s">
        <v>102</v>
      </c>
      <c r="BB9" s="171" t="s">
        <v>57</v>
      </c>
      <c r="BC9" s="174" t="s">
        <v>58</v>
      </c>
    </row>
    <row r="10" spans="1:61" ht="16" thickBot="1" x14ac:dyDescent="0.25">
      <c r="A10" s="189"/>
      <c r="B10" s="191"/>
      <c r="C10" s="191"/>
      <c r="D10" s="193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09"/>
      <c r="AL10" s="211"/>
      <c r="AM10" s="213"/>
      <c r="AN10" s="201"/>
      <c r="AO10" s="152"/>
      <c r="AP10" s="155"/>
      <c r="AR10" s="180"/>
      <c r="AS10" s="182"/>
      <c r="AT10" s="176"/>
      <c r="AU10" s="178"/>
      <c r="AV10" s="180"/>
      <c r="AW10" s="182"/>
      <c r="AX10" s="176"/>
      <c r="AY10" s="184"/>
      <c r="AZ10" s="171"/>
      <c r="BA10" s="173"/>
      <c r="BB10" s="171"/>
      <c r="BC10" s="174"/>
      <c r="BE10" s="294" t="s">
        <v>0</v>
      </c>
      <c r="BF10" s="294" t="s">
        <v>1</v>
      </c>
      <c r="BG10" s="295" t="s">
        <v>2</v>
      </c>
      <c r="BH10" s="294" t="s">
        <v>3</v>
      </c>
      <c r="BI10" s="294" t="s">
        <v>50</v>
      </c>
    </row>
    <row r="11" spans="1:61" ht="24" x14ac:dyDescent="0.2">
      <c r="A11" s="35">
        <v>1</v>
      </c>
      <c r="B11" s="297" t="s">
        <v>236</v>
      </c>
      <c r="C11" s="118" t="s">
        <v>149</v>
      </c>
      <c r="D11" s="118" t="s">
        <v>191</v>
      </c>
      <c r="E11" s="36"/>
      <c r="F11" s="37"/>
      <c r="G11" s="37"/>
      <c r="H11" s="37"/>
      <c r="I11" s="37"/>
      <c r="J11" s="37"/>
      <c r="K11" s="37"/>
      <c r="L11" s="38"/>
      <c r="M11" s="36"/>
      <c r="N11" s="37"/>
      <c r="O11" s="37"/>
      <c r="P11" s="37"/>
      <c r="Q11" s="37"/>
      <c r="R11" s="37"/>
      <c r="S11" s="37"/>
      <c r="T11" s="38"/>
      <c r="U11" s="36"/>
      <c r="V11" s="37"/>
      <c r="W11" s="37"/>
      <c r="X11" s="37"/>
      <c r="Y11" s="37"/>
      <c r="Z11" s="37"/>
      <c r="AA11" s="37"/>
      <c r="AB11" s="38"/>
      <c r="AC11" s="29"/>
      <c r="AD11" s="30"/>
      <c r="AE11" s="30"/>
      <c r="AF11" s="30"/>
      <c r="AG11" s="30"/>
      <c r="AH11" s="30"/>
      <c r="AI11" s="30"/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>AVERAGE(AK11:AN11)</f>
        <v>0</v>
      </c>
      <c r="AP11" s="42"/>
      <c r="AR11" s="56">
        <f>IF(AO11&lt;70, AO11*0.5, "")</f>
        <v>0</v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 t="str">
        <f>IF(AW11&lt;&gt;"", IF(AY11&gt;=70, AY11, IF(AZ11+BA11&gt;=70, AZ11+BA11, "")),
   IF(AS11&lt;&gt;"", IF(AU11&gt;=70, AU11, ""),
   IF(AO11&gt;=70, AO11, "")))</f>
        <v/>
      </c>
      <c r="BC11" s="61">
        <f>IF(AW11&lt;&gt;"", IF(AY11&lt;70, IF(AZ11+BA11&lt;70, AZ11+BA11, ""), ""), IF(AS11&lt;&gt;"", IF(AU11&lt;70, AU11, ""), IF(AO11&lt;70, AO11, "")))</f>
        <v>0</v>
      </c>
      <c r="BE11" s="30">
        <f t="shared" ref="BE11:BE12" si="0">SUM(E11+M11+U11+AC11)/4</f>
        <v>0</v>
      </c>
      <c r="BF11" s="30">
        <f t="shared" ref="BF11:BF12" si="1">SUM(G11+O11+W11+AE11)/4</f>
        <v>0</v>
      </c>
      <c r="BG11" s="296">
        <f t="shared" ref="BG11:BG12" si="2">SUM(I11+Q11+Y11+AG11)/4</f>
        <v>0</v>
      </c>
      <c r="BH11" s="30">
        <f t="shared" ref="BH11:BH12" si="3">SUM(K11+S11+AA11+AI11)/4</f>
        <v>0</v>
      </c>
      <c r="BI11" s="30">
        <f>AVERAGE(BE11:BH11)</f>
        <v>0</v>
      </c>
    </row>
    <row r="12" spans="1:61" ht="24" x14ac:dyDescent="0.2">
      <c r="A12" s="39">
        <v>2</v>
      </c>
      <c r="B12" s="298" t="s">
        <v>237</v>
      </c>
      <c r="C12" s="119" t="s">
        <v>150</v>
      </c>
      <c r="D12" s="119" t="s">
        <v>192</v>
      </c>
      <c r="E12" s="29">
        <v>89</v>
      </c>
      <c r="F12" s="30"/>
      <c r="G12" s="30">
        <v>90</v>
      </c>
      <c r="H12" s="30"/>
      <c r="I12" s="30">
        <v>90</v>
      </c>
      <c r="J12" s="30"/>
      <c r="K12" s="30"/>
      <c r="L12" s="31"/>
      <c r="M12" s="29">
        <v>85</v>
      </c>
      <c r="N12" s="30"/>
      <c r="O12" s="30">
        <v>95</v>
      </c>
      <c r="P12" s="30"/>
      <c r="Q12" s="30">
        <v>91</v>
      </c>
      <c r="R12" s="30"/>
      <c r="S12" s="30"/>
      <c r="T12" s="31"/>
      <c r="U12" s="29">
        <v>86</v>
      </c>
      <c r="V12" s="30"/>
      <c r="W12" s="30">
        <v>88</v>
      </c>
      <c r="X12" s="30"/>
      <c r="Y12" s="30">
        <v>94</v>
      </c>
      <c r="Z12" s="30"/>
      <c r="AA12" s="30"/>
      <c r="AB12" s="31"/>
      <c r="AC12" s="11">
        <v>87</v>
      </c>
      <c r="AD12" s="30"/>
      <c r="AE12" s="30">
        <v>88</v>
      </c>
      <c r="AF12" s="30"/>
      <c r="AG12" s="30">
        <v>93</v>
      </c>
      <c r="AH12" s="30"/>
      <c r="AI12" s="30"/>
      <c r="AJ12" s="13"/>
      <c r="AK12" s="51">
        <f t="shared" ref="AK12:AK55" si="4">SUMIF(E12:E12, "&gt;=70") / 4 +SUMIF(G12:G12, "&gt;=70") / 4 +SUMIF(I12:I12, "&gt;=70") / 4 +SUMIF(K12:K12, "&gt;=70") / 4 + SUMIF(F12:F12, "&gt;1") / 4 + SUMIF(H12:H12, "&gt;1") / 4 + SUMIF(J12:J12, "&gt;1") / 4 + SUMIF(L12:L12, "&gt;1") / 4</f>
        <v>67.25</v>
      </c>
      <c r="AL12" s="52">
        <f t="shared" ref="AL12:AL55" si="5">SUMIF(M12:M12, "&gt;=70") / 4 +SUMIF(O12:O12, "&gt;=70") / 4 +SUMIF(Q12:Q12, "&gt;=70") / 4 +SUMIF(S12:S12, "&gt;=70") / 4 + SUMIF(N12:N12, "&gt;1") / 4 + SUMIF(P12:P12, "&gt;1") / 4 + SUMIF(R12:R12, "&gt;1") / 4 + SUMIF(T12:T12, "&gt;1") / 4</f>
        <v>67.75</v>
      </c>
      <c r="AM12" s="53">
        <f t="shared" ref="AM12:AM55" si="6">SUMIF(U12:U12, "&gt;=70") / 4 +SUMIF(W12:W12, "&gt;=70") / 4 +SUMIF(Y12:Y12, "&gt;=70") / 4 +SUMIF(AA12:AA12, "&gt;=70") / 4 + SUMIF(V12:V12, "&gt;1") / 4 + SUMIF(X12:X12, "&gt;1") / 4 + SUMIF(Z12:Z12, "&gt;1") / 4 + SUMIF(AB12:AB12, "&gt;1") / 4</f>
        <v>67</v>
      </c>
      <c r="AN12" s="54">
        <f t="shared" ref="AN12:AN55" si="7">SUMIF(AC12:AC12, "&gt;=65") / 4 +SUMIF(AE12:AE12, "&gt;=65") / 4 +SUMIF(AG12:AG12, "&gt;=65") / 4 +SUMIF(AI12:AI12, "&gt;=65") / 4 + SUMIF(AD12:AD12, "&gt;1") / 4 + SUMIF(AF12:AF12, "&gt;1") / 4 + SUMIF(AH12:AH12, "&gt;1") / 4 + SUMIF(AJ12:AJ12, "&gt;1") / 4</f>
        <v>67</v>
      </c>
      <c r="AO12" s="55">
        <f t="shared" ref="AO12:AO55" si="8">AVERAGE(AK12:AN12)</f>
        <v>67.25</v>
      </c>
      <c r="AP12" s="45"/>
      <c r="AR12" s="56">
        <f t="shared" ref="AR12:AR55" si="9">IF(AO12&lt;70, AO12*0.5, "")</f>
        <v>33.625</v>
      </c>
      <c r="AS12" s="43"/>
      <c r="AT12" s="57">
        <f t="shared" ref="AT12:AT55" si="10">AS12*50%</f>
        <v>0</v>
      </c>
      <c r="AU12" s="58" t="str">
        <f t="shared" ref="AU12:AU55" si="11">IF(AS12&lt;&gt;"", IF(AR12="","",AR12+AT12), "")</f>
        <v/>
      </c>
      <c r="AV12" s="56" t="str">
        <f t="shared" ref="AV12:AV55" si="12">IF(AU12 &lt; 70, AR12*30%, "")</f>
        <v/>
      </c>
      <c r="AW12" s="44"/>
      <c r="AX12" s="57">
        <f t="shared" ref="AX12:AX55" si="13">AW12*70%</f>
        <v>0</v>
      </c>
      <c r="AY12" s="59" t="str">
        <f t="shared" ref="AY12:AY55" si="14">IF(AW12&lt;&gt;"", IF(AV12="", "", AV12+AX12), "")</f>
        <v/>
      </c>
      <c r="AZ12" s="56" t="str">
        <f t="shared" ref="AZ12:AZ55" si="15">IF(AND(AU12&lt;70, AY12&lt;70), AO12, "")</f>
        <v/>
      </c>
      <c r="BA12" s="31"/>
      <c r="BB12" s="60" t="str">
        <f t="shared" ref="BB12:BB55" si="16">IF(AW12&lt;&gt;"", IF(AY12&gt;=70, AY12, IF(AZ12+BA12&gt;=70, AZ12+BA12, "")),
   IF(AS12&lt;&gt;"", IF(AU12&gt;=70, AU12, ""),
   IF(AO12&gt;=70, AO12, "")))</f>
        <v/>
      </c>
      <c r="BC12" s="62">
        <f t="shared" ref="BC12:BC55" si="17">IF(AW12&lt;&gt;"", IF(AY12&lt;70, IF(AZ12+BA12&lt;70, AZ12+BA12, ""), ""), IF(AS12&lt;&gt;"", IF(AU12&lt;70, AU12, ""), IF(AO12&lt;70, AO12, "")))</f>
        <v>67.25</v>
      </c>
      <c r="BE12" s="30">
        <f t="shared" si="0"/>
        <v>86.75</v>
      </c>
      <c r="BF12" s="30">
        <f t="shared" si="1"/>
        <v>90.25</v>
      </c>
      <c r="BG12" s="296">
        <f t="shared" si="2"/>
        <v>92</v>
      </c>
      <c r="BH12" s="30">
        <f t="shared" si="3"/>
        <v>0</v>
      </c>
      <c r="BI12" s="30">
        <f>AVERAGE(BE12:BH12)</f>
        <v>67.25</v>
      </c>
    </row>
    <row r="13" spans="1:61" ht="24" x14ac:dyDescent="0.2">
      <c r="A13" s="39">
        <v>3</v>
      </c>
      <c r="B13" s="297" t="s">
        <v>238</v>
      </c>
      <c r="C13" s="118" t="s">
        <v>151</v>
      </c>
      <c r="D13" s="118" t="s">
        <v>193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31"/>
      <c r="U13" s="29"/>
      <c r="V13" s="30"/>
      <c r="W13" s="30"/>
      <c r="X13" s="30"/>
      <c r="Y13" s="30"/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4"/>
        <v>0</v>
      </c>
      <c r="AL13" s="52">
        <f t="shared" si="5"/>
        <v>0</v>
      </c>
      <c r="AM13" s="53">
        <f t="shared" si="6"/>
        <v>0</v>
      </c>
      <c r="AN13" s="54">
        <f t="shared" si="7"/>
        <v>0</v>
      </c>
      <c r="AO13" s="55">
        <f t="shared" si="8"/>
        <v>0</v>
      </c>
      <c r="AP13" s="45"/>
      <c r="AR13" s="56">
        <f t="shared" si="9"/>
        <v>0</v>
      </c>
      <c r="AS13" s="43"/>
      <c r="AT13" s="57">
        <f t="shared" si="10"/>
        <v>0</v>
      </c>
      <c r="AU13" s="58" t="str">
        <f t="shared" si="11"/>
        <v/>
      </c>
      <c r="AV13" s="56" t="str">
        <f t="shared" si="12"/>
        <v/>
      </c>
      <c r="AW13" s="44"/>
      <c r="AX13" s="57">
        <f t="shared" si="13"/>
        <v>0</v>
      </c>
      <c r="AY13" s="59" t="str">
        <f t="shared" si="14"/>
        <v/>
      </c>
      <c r="AZ13" s="56" t="str">
        <f t="shared" si="15"/>
        <v/>
      </c>
      <c r="BA13" s="31"/>
      <c r="BB13" s="60" t="str">
        <f t="shared" si="16"/>
        <v/>
      </c>
      <c r="BC13" s="62">
        <f t="shared" si="17"/>
        <v>0</v>
      </c>
      <c r="BE13" s="30">
        <f>SUM(E13+M13+U13+AC13)/4</f>
        <v>0</v>
      </c>
      <c r="BF13" s="30">
        <f>SUM(G13+O13+W13+AE13)/4</f>
        <v>0</v>
      </c>
      <c r="BG13" s="296">
        <f>SUM(I13+Q13+Y13+AG13)/4</f>
        <v>0</v>
      </c>
      <c r="BH13" s="30">
        <f>SUM(K13+S13+AA13+AI13)/4</f>
        <v>0</v>
      </c>
      <c r="BI13" s="30">
        <f>AVERAGE(BE13:BH13)</f>
        <v>0</v>
      </c>
    </row>
    <row r="14" spans="1:61" ht="24" x14ac:dyDescent="0.2">
      <c r="A14" s="39">
        <v>4</v>
      </c>
      <c r="B14" s="297" t="s">
        <v>239</v>
      </c>
      <c r="C14" s="119" t="s">
        <v>152</v>
      </c>
      <c r="D14" s="119" t="s">
        <v>194</v>
      </c>
      <c r="E14" s="29"/>
      <c r="F14" s="30"/>
      <c r="G14" s="30"/>
      <c r="H14" s="30"/>
      <c r="I14" s="30"/>
      <c r="J14" s="30"/>
      <c r="K14" s="30"/>
      <c r="L14" s="31"/>
      <c r="M14" s="29"/>
      <c r="N14" s="30"/>
      <c r="O14" s="30"/>
      <c r="P14" s="30"/>
      <c r="Q14" s="30"/>
      <c r="R14" s="30"/>
      <c r="S14" s="30"/>
      <c r="T14" s="31"/>
      <c r="U14" s="29"/>
      <c r="V14" s="30"/>
      <c r="W14" s="30"/>
      <c r="X14" s="30"/>
      <c r="Y14" s="30"/>
      <c r="Z14" s="30"/>
      <c r="AA14" s="30"/>
      <c r="AB14" s="31"/>
      <c r="AC14" s="11"/>
      <c r="AD14" s="30"/>
      <c r="AE14" s="30"/>
      <c r="AF14" s="30"/>
      <c r="AG14" s="30"/>
      <c r="AH14" s="30"/>
      <c r="AI14" s="30"/>
      <c r="AJ14" s="13"/>
      <c r="AK14" s="51">
        <f t="shared" si="4"/>
        <v>0</v>
      </c>
      <c r="AL14" s="52">
        <f t="shared" si="5"/>
        <v>0</v>
      </c>
      <c r="AM14" s="53">
        <f t="shared" si="6"/>
        <v>0</v>
      </c>
      <c r="AN14" s="54">
        <f t="shared" si="7"/>
        <v>0</v>
      </c>
      <c r="AO14" s="55">
        <f t="shared" si="8"/>
        <v>0</v>
      </c>
      <c r="AP14" s="45"/>
      <c r="AR14" s="56">
        <f t="shared" si="9"/>
        <v>0</v>
      </c>
      <c r="AS14" s="43"/>
      <c r="AT14" s="57">
        <f t="shared" si="10"/>
        <v>0</v>
      </c>
      <c r="AU14" s="58" t="str">
        <f t="shared" si="11"/>
        <v/>
      </c>
      <c r="AV14" s="56" t="str">
        <f t="shared" si="12"/>
        <v/>
      </c>
      <c r="AW14" s="43"/>
      <c r="AX14" s="57">
        <f t="shared" si="13"/>
        <v>0</v>
      </c>
      <c r="AY14" s="59" t="str">
        <f t="shared" si="14"/>
        <v/>
      </c>
      <c r="AZ14" s="56" t="str">
        <f t="shared" si="15"/>
        <v/>
      </c>
      <c r="BA14" s="31"/>
      <c r="BB14" s="60" t="str">
        <f t="shared" si="16"/>
        <v/>
      </c>
      <c r="BC14" s="62">
        <f t="shared" si="17"/>
        <v>0</v>
      </c>
      <c r="BE14" s="30">
        <f t="shared" ref="BE14:BE55" si="18">SUM(E14+M14+U14+AC14)/4</f>
        <v>0</v>
      </c>
      <c r="BF14" s="30">
        <f t="shared" ref="BF14:BF55" si="19">SUM(G14+O14+W14+AE14)/4</f>
        <v>0</v>
      </c>
      <c r="BG14" s="296">
        <f t="shared" ref="BG14:BG55" si="20">SUM(I14+Q14+Y14+AG14)/4</f>
        <v>0</v>
      </c>
      <c r="BH14" s="30">
        <f t="shared" ref="BH14:BH55" si="21">SUM(K14+S14+AA14+AI14)/4</f>
        <v>0</v>
      </c>
      <c r="BI14" s="30">
        <f t="shared" ref="BI14:BI55" si="22">AVERAGE(BE14:BH14)</f>
        <v>0</v>
      </c>
    </row>
    <row r="15" spans="1:61" ht="24" x14ac:dyDescent="0.2">
      <c r="A15" s="39">
        <v>5</v>
      </c>
      <c r="B15" s="298" t="s">
        <v>240</v>
      </c>
      <c r="C15" s="118" t="s">
        <v>153</v>
      </c>
      <c r="D15" s="118" t="s">
        <v>195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11"/>
      <c r="AD15" s="30"/>
      <c r="AE15" s="30"/>
      <c r="AF15" s="30"/>
      <c r="AG15" s="30"/>
      <c r="AH15" s="30"/>
      <c r="AI15" s="30"/>
      <c r="AJ15" s="13"/>
      <c r="AK15" s="51">
        <f t="shared" si="4"/>
        <v>0</v>
      </c>
      <c r="AL15" s="52">
        <f t="shared" si="5"/>
        <v>0</v>
      </c>
      <c r="AM15" s="53">
        <f t="shared" si="6"/>
        <v>0</v>
      </c>
      <c r="AN15" s="54">
        <f t="shared" si="7"/>
        <v>0</v>
      </c>
      <c r="AO15" s="55">
        <f t="shared" si="8"/>
        <v>0</v>
      </c>
      <c r="AP15" s="45"/>
      <c r="AR15" s="56">
        <f t="shared" si="9"/>
        <v>0</v>
      </c>
      <c r="AS15" s="43"/>
      <c r="AT15" s="57">
        <f t="shared" si="10"/>
        <v>0</v>
      </c>
      <c r="AU15" s="58" t="str">
        <f t="shared" si="11"/>
        <v/>
      </c>
      <c r="AV15" s="56" t="str">
        <f t="shared" si="12"/>
        <v/>
      </c>
      <c r="AW15" s="43"/>
      <c r="AX15" s="57">
        <f t="shared" si="13"/>
        <v>0</v>
      </c>
      <c r="AY15" s="59" t="str">
        <f t="shared" si="14"/>
        <v/>
      </c>
      <c r="AZ15" s="56" t="str">
        <f t="shared" si="15"/>
        <v/>
      </c>
      <c r="BA15" s="31"/>
      <c r="BB15" s="60" t="str">
        <f t="shared" si="16"/>
        <v/>
      </c>
      <c r="BC15" s="62">
        <f t="shared" si="17"/>
        <v>0</v>
      </c>
      <c r="BE15" s="30">
        <f t="shared" si="18"/>
        <v>0</v>
      </c>
      <c r="BF15" s="30">
        <f t="shared" si="19"/>
        <v>0</v>
      </c>
      <c r="BG15" s="296">
        <f t="shared" si="20"/>
        <v>0</v>
      </c>
      <c r="BH15" s="30">
        <f t="shared" si="21"/>
        <v>0</v>
      </c>
      <c r="BI15" s="30">
        <f t="shared" si="22"/>
        <v>0</v>
      </c>
    </row>
    <row r="16" spans="1:61" ht="24" x14ac:dyDescent="0.2">
      <c r="A16" s="39">
        <v>6</v>
      </c>
      <c r="B16" s="297" t="s">
        <v>241</v>
      </c>
      <c r="C16" s="119" t="s">
        <v>154</v>
      </c>
      <c r="D16" s="119" t="s">
        <v>196</v>
      </c>
      <c r="E16" s="29">
        <v>80</v>
      </c>
      <c r="F16" s="30"/>
      <c r="G16" s="30">
        <v>84</v>
      </c>
      <c r="H16" s="30"/>
      <c r="I16" s="30">
        <v>83</v>
      </c>
      <c r="J16" s="30"/>
      <c r="K16" s="30">
        <v>85</v>
      </c>
      <c r="L16" s="31"/>
      <c r="M16" s="29">
        <v>86</v>
      </c>
      <c r="N16" s="30"/>
      <c r="O16" s="30">
        <v>85</v>
      </c>
      <c r="P16" s="30"/>
      <c r="Q16" s="30">
        <v>87</v>
      </c>
      <c r="R16" s="30"/>
      <c r="S16" s="30">
        <v>90</v>
      </c>
      <c r="T16" s="31"/>
      <c r="U16" s="29">
        <v>86</v>
      </c>
      <c r="V16" s="30"/>
      <c r="W16" s="30">
        <v>85</v>
      </c>
      <c r="X16" s="30"/>
      <c r="Y16" s="30">
        <v>88</v>
      </c>
      <c r="Z16" s="30"/>
      <c r="AA16" s="30">
        <v>89</v>
      </c>
      <c r="AB16" s="31"/>
      <c r="AC16" s="11">
        <v>85</v>
      </c>
      <c r="AD16" s="30"/>
      <c r="AE16" s="30">
        <v>84</v>
      </c>
      <c r="AF16" s="30"/>
      <c r="AG16" s="30">
        <v>86</v>
      </c>
      <c r="AH16" s="30"/>
      <c r="AI16" s="30">
        <v>86</v>
      </c>
      <c r="AJ16" s="13"/>
      <c r="AK16" s="51">
        <f t="shared" si="4"/>
        <v>83</v>
      </c>
      <c r="AL16" s="52">
        <f t="shared" si="5"/>
        <v>87</v>
      </c>
      <c r="AM16" s="53">
        <f t="shared" si="6"/>
        <v>87</v>
      </c>
      <c r="AN16" s="54">
        <f t="shared" si="7"/>
        <v>85.25</v>
      </c>
      <c r="AO16" s="55">
        <f t="shared" si="8"/>
        <v>85.5625</v>
      </c>
      <c r="AP16" s="45"/>
      <c r="AR16" s="56" t="str">
        <f t="shared" si="9"/>
        <v/>
      </c>
      <c r="AS16" s="43"/>
      <c r="AT16" s="57">
        <f t="shared" si="10"/>
        <v>0</v>
      </c>
      <c r="AU16" s="58" t="str">
        <f t="shared" si="11"/>
        <v/>
      </c>
      <c r="AV16" s="56" t="str">
        <f t="shared" si="12"/>
        <v/>
      </c>
      <c r="AW16" s="43"/>
      <c r="AX16" s="57">
        <f t="shared" si="13"/>
        <v>0</v>
      </c>
      <c r="AY16" s="59" t="str">
        <f t="shared" si="14"/>
        <v/>
      </c>
      <c r="AZ16" s="56" t="str">
        <f t="shared" si="15"/>
        <v/>
      </c>
      <c r="BA16" s="31"/>
      <c r="BB16" s="60">
        <f t="shared" si="16"/>
        <v>85.5625</v>
      </c>
      <c r="BC16" s="62" t="str">
        <f t="shared" si="17"/>
        <v/>
      </c>
      <c r="BE16" s="30">
        <f t="shared" si="18"/>
        <v>84.25</v>
      </c>
      <c r="BF16" s="30">
        <f t="shared" si="19"/>
        <v>84.5</v>
      </c>
      <c r="BG16" s="296">
        <f t="shared" si="20"/>
        <v>86</v>
      </c>
      <c r="BH16" s="30">
        <f t="shared" si="21"/>
        <v>87.5</v>
      </c>
      <c r="BI16" s="30">
        <f t="shared" si="22"/>
        <v>85.5625</v>
      </c>
    </row>
    <row r="17" spans="1:61" ht="24" x14ac:dyDescent="0.2">
      <c r="A17" s="39">
        <v>7</v>
      </c>
      <c r="B17" s="297" t="s">
        <v>242</v>
      </c>
      <c r="C17" s="118" t="s">
        <v>155</v>
      </c>
      <c r="D17" s="118" t="s">
        <v>197</v>
      </c>
      <c r="E17" s="29">
        <v>81</v>
      </c>
      <c r="F17" s="30"/>
      <c r="G17" s="30">
        <v>80</v>
      </c>
      <c r="H17" s="30"/>
      <c r="I17" s="30">
        <v>81</v>
      </c>
      <c r="J17" s="30"/>
      <c r="K17" s="30">
        <v>90</v>
      </c>
      <c r="L17" s="31"/>
      <c r="M17" s="29">
        <v>80</v>
      </c>
      <c r="N17" s="30"/>
      <c r="O17" s="30">
        <v>83</v>
      </c>
      <c r="P17" s="30"/>
      <c r="Q17" s="30">
        <v>80</v>
      </c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11"/>
      <c r="AD17" s="30"/>
      <c r="AE17" s="30"/>
      <c r="AF17" s="30"/>
      <c r="AG17" s="30"/>
      <c r="AH17" s="30"/>
      <c r="AI17" s="30"/>
      <c r="AJ17" s="13"/>
      <c r="AK17" s="51">
        <f t="shared" si="4"/>
        <v>83</v>
      </c>
      <c r="AL17" s="52">
        <f t="shared" si="5"/>
        <v>60.75</v>
      </c>
      <c r="AM17" s="53">
        <f t="shared" si="6"/>
        <v>0</v>
      </c>
      <c r="AN17" s="54">
        <f t="shared" si="7"/>
        <v>0</v>
      </c>
      <c r="AO17" s="55">
        <f t="shared" si="8"/>
        <v>35.9375</v>
      </c>
      <c r="AP17" s="45"/>
      <c r="AR17" s="56">
        <f t="shared" si="9"/>
        <v>17.96875</v>
      </c>
      <c r="AS17" s="43"/>
      <c r="AT17" s="57">
        <f t="shared" si="10"/>
        <v>0</v>
      </c>
      <c r="AU17" s="58" t="str">
        <f t="shared" si="11"/>
        <v/>
      </c>
      <c r="AV17" s="56" t="str">
        <f t="shared" si="12"/>
        <v/>
      </c>
      <c r="AW17" s="43"/>
      <c r="AX17" s="57">
        <f t="shared" si="13"/>
        <v>0</v>
      </c>
      <c r="AY17" s="59" t="str">
        <f t="shared" si="14"/>
        <v/>
      </c>
      <c r="AZ17" s="56" t="str">
        <f t="shared" si="15"/>
        <v/>
      </c>
      <c r="BA17" s="31"/>
      <c r="BB17" s="60" t="str">
        <f t="shared" si="16"/>
        <v/>
      </c>
      <c r="BC17" s="62">
        <f t="shared" si="17"/>
        <v>35.9375</v>
      </c>
      <c r="BE17" s="30">
        <f t="shared" si="18"/>
        <v>40.25</v>
      </c>
      <c r="BF17" s="30">
        <f t="shared" si="19"/>
        <v>40.75</v>
      </c>
      <c r="BG17" s="296">
        <f t="shared" si="20"/>
        <v>40.25</v>
      </c>
      <c r="BH17" s="30">
        <f t="shared" si="21"/>
        <v>22.5</v>
      </c>
      <c r="BI17" s="30">
        <f t="shared" si="22"/>
        <v>35.9375</v>
      </c>
    </row>
    <row r="18" spans="1:61" ht="24" x14ac:dyDescent="0.2">
      <c r="A18" s="39">
        <v>8</v>
      </c>
      <c r="B18" s="298" t="s">
        <v>243</v>
      </c>
      <c r="C18" s="119" t="s">
        <v>156</v>
      </c>
      <c r="D18" s="119" t="s">
        <v>198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11"/>
      <c r="AD18" s="30"/>
      <c r="AE18" s="30"/>
      <c r="AF18" s="30"/>
      <c r="AG18" s="30"/>
      <c r="AH18" s="30"/>
      <c r="AI18" s="30"/>
      <c r="AJ18" s="13"/>
      <c r="AK18" s="51">
        <f t="shared" si="4"/>
        <v>0</v>
      </c>
      <c r="AL18" s="52">
        <f t="shared" si="5"/>
        <v>0</v>
      </c>
      <c r="AM18" s="53">
        <f t="shared" si="6"/>
        <v>0</v>
      </c>
      <c r="AN18" s="54">
        <f t="shared" si="7"/>
        <v>0</v>
      </c>
      <c r="AO18" s="55">
        <f t="shared" si="8"/>
        <v>0</v>
      </c>
      <c r="AP18" s="45"/>
      <c r="AR18" s="56">
        <f t="shared" si="9"/>
        <v>0</v>
      </c>
      <c r="AS18" s="43"/>
      <c r="AT18" s="57">
        <f t="shared" si="10"/>
        <v>0</v>
      </c>
      <c r="AU18" s="58" t="str">
        <f t="shared" si="11"/>
        <v/>
      </c>
      <c r="AV18" s="56" t="str">
        <f t="shared" si="12"/>
        <v/>
      </c>
      <c r="AW18" s="43"/>
      <c r="AX18" s="57">
        <f t="shared" si="13"/>
        <v>0</v>
      </c>
      <c r="AY18" s="59" t="str">
        <f t="shared" si="14"/>
        <v/>
      </c>
      <c r="AZ18" s="56" t="str">
        <f t="shared" si="15"/>
        <v/>
      </c>
      <c r="BA18" s="31"/>
      <c r="BB18" s="60" t="str">
        <f t="shared" si="16"/>
        <v/>
      </c>
      <c r="BC18" s="62">
        <f t="shared" si="17"/>
        <v>0</v>
      </c>
      <c r="BE18" s="30">
        <f t="shared" si="18"/>
        <v>0</v>
      </c>
      <c r="BF18" s="30">
        <f t="shared" si="19"/>
        <v>0</v>
      </c>
      <c r="BG18" s="296">
        <f t="shared" si="20"/>
        <v>0</v>
      </c>
      <c r="BH18" s="30">
        <f t="shared" si="21"/>
        <v>0</v>
      </c>
      <c r="BI18" s="30">
        <f t="shared" si="22"/>
        <v>0</v>
      </c>
    </row>
    <row r="19" spans="1:61" ht="24" x14ac:dyDescent="0.2">
      <c r="A19" s="39">
        <v>9</v>
      </c>
      <c r="B19" s="297" t="s">
        <v>244</v>
      </c>
      <c r="C19" s="118" t="s">
        <v>157</v>
      </c>
      <c r="D19" s="118" t="s">
        <v>148</v>
      </c>
      <c r="E19" s="29">
        <v>85</v>
      </c>
      <c r="F19" s="30"/>
      <c r="G19" s="30">
        <v>81</v>
      </c>
      <c r="H19" s="30"/>
      <c r="I19" s="30">
        <v>80</v>
      </c>
      <c r="J19" s="30"/>
      <c r="K19" s="30">
        <v>84</v>
      </c>
      <c r="L19" s="31"/>
      <c r="M19" s="29">
        <v>81</v>
      </c>
      <c r="N19" s="30"/>
      <c r="O19" s="30">
        <v>80</v>
      </c>
      <c r="P19" s="30"/>
      <c r="Q19" s="30">
        <v>83</v>
      </c>
      <c r="R19" s="30"/>
      <c r="S19" s="30">
        <v>85</v>
      </c>
      <c r="T19" s="31"/>
      <c r="U19" s="29">
        <v>86</v>
      </c>
      <c r="V19" s="30"/>
      <c r="W19" s="30">
        <v>85</v>
      </c>
      <c r="X19" s="30"/>
      <c r="Y19" s="30">
        <v>87</v>
      </c>
      <c r="Z19" s="30"/>
      <c r="AA19" s="30">
        <v>88</v>
      </c>
      <c r="AB19" s="31"/>
      <c r="AC19" s="11">
        <v>84</v>
      </c>
      <c r="AD19" s="30"/>
      <c r="AE19" s="30">
        <v>85</v>
      </c>
      <c r="AF19" s="30"/>
      <c r="AG19" s="30">
        <v>86</v>
      </c>
      <c r="AH19" s="30"/>
      <c r="AI19" s="30">
        <v>87</v>
      </c>
      <c r="AJ19" s="13"/>
      <c r="AK19" s="51">
        <f t="shared" si="4"/>
        <v>82.5</v>
      </c>
      <c r="AL19" s="52">
        <f t="shared" si="5"/>
        <v>82.25</v>
      </c>
      <c r="AM19" s="53">
        <f t="shared" si="6"/>
        <v>86.5</v>
      </c>
      <c r="AN19" s="54">
        <f t="shared" si="7"/>
        <v>85.5</v>
      </c>
      <c r="AO19" s="55">
        <f t="shared" si="8"/>
        <v>84.1875</v>
      </c>
      <c r="AP19" s="45"/>
      <c r="AR19" s="56" t="str">
        <f t="shared" si="9"/>
        <v/>
      </c>
      <c r="AS19" s="43"/>
      <c r="AT19" s="57">
        <f t="shared" si="10"/>
        <v>0</v>
      </c>
      <c r="AU19" s="58" t="str">
        <f t="shared" si="11"/>
        <v/>
      </c>
      <c r="AV19" s="56" t="str">
        <f t="shared" si="12"/>
        <v/>
      </c>
      <c r="AW19" s="43"/>
      <c r="AX19" s="57">
        <f t="shared" si="13"/>
        <v>0</v>
      </c>
      <c r="AY19" s="59" t="str">
        <f t="shared" si="14"/>
        <v/>
      </c>
      <c r="AZ19" s="56" t="str">
        <f t="shared" si="15"/>
        <v/>
      </c>
      <c r="BA19" s="31"/>
      <c r="BB19" s="60">
        <f t="shared" si="16"/>
        <v>84.1875</v>
      </c>
      <c r="BC19" s="62" t="str">
        <f t="shared" si="17"/>
        <v/>
      </c>
      <c r="BE19" s="30">
        <f t="shared" si="18"/>
        <v>84</v>
      </c>
      <c r="BF19" s="30">
        <f t="shared" si="19"/>
        <v>82.75</v>
      </c>
      <c r="BG19" s="296">
        <f t="shared" si="20"/>
        <v>84</v>
      </c>
      <c r="BH19" s="30">
        <f t="shared" si="21"/>
        <v>86</v>
      </c>
      <c r="BI19" s="30">
        <f t="shared" si="22"/>
        <v>84.1875</v>
      </c>
    </row>
    <row r="20" spans="1:61" ht="24" x14ac:dyDescent="0.2">
      <c r="A20" s="39">
        <v>10</v>
      </c>
      <c r="B20" s="297" t="s">
        <v>245</v>
      </c>
      <c r="C20" s="119" t="s">
        <v>158</v>
      </c>
      <c r="D20" s="119" t="s">
        <v>199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11"/>
      <c r="AD20" s="30"/>
      <c r="AE20" s="30"/>
      <c r="AF20" s="30"/>
      <c r="AG20" s="30"/>
      <c r="AH20" s="30"/>
      <c r="AI20" s="30"/>
      <c r="AJ20" s="13"/>
      <c r="AK20" s="51">
        <f t="shared" si="4"/>
        <v>0</v>
      </c>
      <c r="AL20" s="52">
        <f t="shared" si="5"/>
        <v>0</v>
      </c>
      <c r="AM20" s="53">
        <f t="shared" si="6"/>
        <v>0</v>
      </c>
      <c r="AN20" s="54">
        <f t="shared" si="7"/>
        <v>0</v>
      </c>
      <c r="AO20" s="55">
        <f t="shared" si="8"/>
        <v>0</v>
      </c>
      <c r="AP20" s="45"/>
      <c r="AR20" s="56">
        <f t="shared" si="9"/>
        <v>0</v>
      </c>
      <c r="AS20" s="30"/>
      <c r="AT20" s="57">
        <f t="shared" si="10"/>
        <v>0</v>
      </c>
      <c r="AU20" s="58" t="str">
        <f t="shared" si="11"/>
        <v/>
      </c>
      <c r="AV20" s="56" t="str">
        <f t="shared" si="12"/>
        <v/>
      </c>
      <c r="AW20" s="30"/>
      <c r="AX20" s="57">
        <f t="shared" si="13"/>
        <v>0</v>
      </c>
      <c r="AY20" s="59" t="str">
        <f t="shared" si="14"/>
        <v/>
      </c>
      <c r="AZ20" s="56" t="str">
        <f t="shared" si="15"/>
        <v/>
      </c>
      <c r="BA20" s="31"/>
      <c r="BB20" s="60" t="str">
        <f t="shared" si="16"/>
        <v/>
      </c>
      <c r="BC20" s="62">
        <f t="shared" si="17"/>
        <v>0</v>
      </c>
      <c r="BE20" s="30">
        <f t="shared" si="18"/>
        <v>0</v>
      </c>
      <c r="BF20" s="30">
        <f t="shared" si="19"/>
        <v>0</v>
      </c>
      <c r="BG20" s="296">
        <f t="shared" si="20"/>
        <v>0</v>
      </c>
      <c r="BH20" s="30">
        <f t="shared" si="21"/>
        <v>0</v>
      </c>
      <c r="BI20" s="30">
        <f t="shared" si="22"/>
        <v>0</v>
      </c>
    </row>
    <row r="21" spans="1:61" ht="24" x14ac:dyDescent="0.2">
      <c r="A21" s="39">
        <v>11</v>
      </c>
      <c r="B21" s="298" t="s">
        <v>246</v>
      </c>
      <c r="C21" s="118" t="s">
        <v>159</v>
      </c>
      <c r="D21" s="118" t="s">
        <v>200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11"/>
      <c r="AD21" s="30"/>
      <c r="AE21" s="30"/>
      <c r="AF21" s="30"/>
      <c r="AG21" s="30"/>
      <c r="AH21" s="30"/>
      <c r="AI21" s="30"/>
      <c r="AJ21" s="13"/>
      <c r="AK21" s="51">
        <f t="shared" si="4"/>
        <v>0</v>
      </c>
      <c r="AL21" s="52">
        <f t="shared" si="5"/>
        <v>0</v>
      </c>
      <c r="AM21" s="53">
        <f t="shared" si="6"/>
        <v>0</v>
      </c>
      <c r="AN21" s="54">
        <f t="shared" si="7"/>
        <v>0</v>
      </c>
      <c r="AO21" s="55">
        <f t="shared" si="8"/>
        <v>0</v>
      </c>
      <c r="AP21" s="45"/>
      <c r="AR21" s="56">
        <f t="shared" si="9"/>
        <v>0</v>
      </c>
      <c r="AS21" s="30"/>
      <c r="AT21" s="57">
        <f t="shared" si="10"/>
        <v>0</v>
      </c>
      <c r="AU21" s="58" t="str">
        <f t="shared" si="11"/>
        <v/>
      </c>
      <c r="AV21" s="56" t="str">
        <f t="shared" si="12"/>
        <v/>
      </c>
      <c r="AW21" s="30"/>
      <c r="AX21" s="57">
        <f t="shared" si="13"/>
        <v>0</v>
      </c>
      <c r="AY21" s="59" t="str">
        <f t="shared" si="14"/>
        <v/>
      </c>
      <c r="AZ21" s="56" t="str">
        <f t="shared" si="15"/>
        <v/>
      </c>
      <c r="BA21" s="31"/>
      <c r="BB21" s="60" t="str">
        <f t="shared" si="16"/>
        <v/>
      </c>
      <c r="BC21" s="62">
        <f t="shared" si="17"/>
        <v>0</v>
      </c>
      <c r="BE21" s="30">
        <f t="shared" si="18"/>
        <v>0</v>
      </c>
      <c r="BF21" s="30">
        <f t="shared" si="19"/>
        <v>0</v>
      </c>
      <c r="BG21" s="296">
        <f t="shared" si="20"/>
        <v>0</v>
      </c>
      <c r="BH21" s="30">
        <f t="shared" si="21"/>
        <v>0</v>
      </c>
      <c r="BI21" s="30">
        <f t="shared" si="22"/>
        <v>0</v>
      </c>
    </row>
    <row r="22" spans="1:61" ht="24" x14ac:dyDescent="0.2">
      <c r="A22" s="39">
        <v>12</v>
      </c>
      <c r="B22" s="297" t="s">
        <v>247</v>
      </c>
      <c r="C22" s="119" t="s">
        <v>160</v>
      </c>
      <c r="D22" s="119" t="s">
        <v>201</v>
      </c>
      <c r="E22" s="29">
        <v>75</v>
      </c>
      <c r="F22" s="30"/>
      <c r="G22" s="30">
        <v>74</v>
      </c>
      <c r="H22" s="30"/>
      <c r="I22" s="30">
        <v>76</v>
      </c>
      <c r="J22" s="30"/>
      <c r="K22" s="30">
        <v>77</v>
      </c>
      <c r="L22" s="31"/>
      <c r="M22" s="29">
        <v>73</v>
      </c>
      <c r="N22" s="30"/>
      <c r="O22" s="30">
        <v>75</v>
      </c>
      <c r="P22" s="30"/>
      <c r="Q22" s="30">
        <v>76</v>
      </c>
      <c r="R22" s="30"/>
      <c r="S22" s="30">
        <v>75</v>
      </c>
      <c r="T22" s="31"/>
      <c r="U22" s="29">
        <v>70</v>
      </c>
      <c r="V22" s="30"/>
      <c r="W22" s="30">
        <v>71</v>
      </c>
      <c r="X22" s="30"/>
      <c r="Y22" s="30">
        <v>74</v>
      </c>
      <c r="Z22" s="30"/>
      <c r="AA22" s="30">
        <v>75</v>
      </c>
      <c r="AB22" s="31"/>
      <c r="AC22" s="11">
        <v>77</v>
      </c>
      <c r="AD22" s="30"/>
      <c r="AE22" s="30">
        <v>76</v>
      </c>
      <c r="AF22" s="30"/>
      <c r="AG22" s="30">
        <v>75</v>
      </c>
      <c r="AH22" s="30"/>
      <c r="AI22" s="30">
        <v>74</v>
      </c>
      <c r="AJ22" s="13"/>
      <c r="AK22" s="51">
        <f t="shared" si="4"/>
        <v>75.5</v>
      </c>
      <c r="AL22" s="52">
        <f t="shared" si="5"/>
        <v>74.75</v>
      </c>
      <c r="AM22" s="53">
        <f t="shared" si="6"/>
        <v>72.5</v>
      </c>
      <c r="AN22" s="54">
        <f t="shared" si="7"/>
        <v>75.5</v>
      </c>
      <c r="AO22" s="55">
        <f t="shared" si="8"/>
        <v>74.5625</v>
      </c>
      <c r="AP22" s="45"/>
      <c r="AR22" s="56" t="str">
        <f t="shared" si="9"/>
        <v/>
      </c>
      <c r="AS22" s="30"/>
      <c r="AT22" s="57">
        <f t="shared" si="10"/>
        <v>0</v>
      </c>
      <c r="AU22" s="58" t="str">
        <f t="shared" si="11"/>
        <v/>
      </c>
      <c r="AV22" s="56" t="str">
        <f t="shared" si="12"/>
        <v/>
      </c>
      <c r="AW22" s="30"/>
      <c r="AX22" s="57">
        <f t="shared" si="13"/>
        <v>0</v>
      </c>
      <c r="AY22" s="59" t="str">
        <f t="shared" si="14"/>
        <v/>
      </c>
      <c r="AZ22" s="56" t="str">
        <f t="shared" si="15"/>
        <v/>
      </c>
      <c r="BA22" s="31"/>
      <c r="BB22" s="60">
        <f t="shared" si="16"/>
        <v>74.5625</v>
      </c>
      <c r="BC22" s="62" t="str">
        <f t="shared" si="17"/>
        <v/>
      </c>
      <c r="BE22" s="30">
        <f t="shared" si="18"/>
        <v>73.75</v>
      </c>
      <c r="BF22" s="30">
        <f t="shared" si="19"/>
        <v>74</v>
      </c>
      <c r="BG22" s="296">
        <f t="shared" si="20"/>
        <v>75.25</v>
      </c>
      <c r="BH22" s="30">
        <f t="shared" si="21"/>
        <v>75.25</v>
      </c>
      <c r="BI22" s="30">
        <f t="shared" si="22"/>
        <v>74.5625</v>
      </c>
    </row>
    <row r="23" spans="1:61" ht="24" x14ac:dyDescent="0.2">
      <c r="A23" s="39">
        <v>13</v>
      </c>
      <c r="B23" s="297" t="s">
        <v>248</v>
      </c>
      <c r="C23" s="118" t="s">
        <v>161</v>
      </c>
      <c r="D23" s="118" t="s">
        <v>202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11"/>
      <c r="AD23" s="30"/>
      <c r="AE23" s="30"/>
      <c r="AF23" s="30"/>
      <c r="AG23" s="30"/>
      <c r="AH23" s="30"/>
      <c r="AI23" s="30"/>
      <c r="AJ23" s="13"/>
      <c r="AK23" s="51">
        <f t="shared" si="4"/>
        <v>0</v>
      </c>
      <c r="AL23" s="52">
        <f t="shared" si="5"/>
        <v>0</v>
      </c>
      <c r="AM23" s="53">
        <f t="shared" si="6"/>
        <v>0</v>
      </c>
      <c r="AN23" s="54">
        <f t="shared" si="7"/>
        <v>0</v>
      </c>
      <c r="AO23" s="55">
        <f t="shared" si="8"/>
        <v>0</v>
      </c>
      <c r="AP23" s="45"/>
      <c r="AR23" s="56">
        <f t="shared" si="9"/>
        <v>0</v>
      </c>
      <c r="AS23" s="30"/>
      <c r="AT23" s="57">
        <f t="shared" si="10"/>
        <v>0</v>
      </c>
      <c r="AU23" s="58" t="str">
        <f t="shared" si="11"/>
        <v/>
      </c>
      <c r="AV23" s="56" t="str">
        <f t="shared" si="12"/>
        <v/>
      </c>
      <c r="AW23" s="30"/>
      <c r="AX23" s="57">
        <f t="shared" si="13"/>
        <v>0</v>
      </c>
      <c r="AY23" s="59" t="str">
        <f t="shared" si="14"/>
        <v/>
      </c>
      <c r="AZ23" s="56" t="str">
        <f t="shared" si="15"/>
        <v/>
      </c>
      <c r="BA23" s="31"/>
      <c r="BB23" s="60" t="str">
        <f t="shared" si="16"/>
        <v/>
      </c>
      <c r="BC23" s="62">
        <f t="shared" si="17"/>
        <v>0</v>
      </c>
      <c r="BE23" s="30">
        <f t="shared" si="18"/>
        <v>0</v>
      </c>
      <c r="BF23" s="30">
        <f t="shared" si="19"/>
        <v>0</v>
      </c>
      <c r="BG23" s="296">
        <f t="shared" si="20"/>
        <v>0</v>
      </c>
      <c r="BH23" s="30">
        <f t="shared" si="21"/>
        <v>0</v>
      </c>
      <c r="BI23" s="30">
        <f t="shared" si="22"/>
        <v>0</v>
      </c>
    </row>
    <row r="24" spans="1:61" ht="24" x14ac:dyDescent="0.2">
      <c r="A24" s="39">
        <v>14</v>
      </c>
      <c r="B24" s="298" t="s">
        <v>249</v>
      </c>
      <c r="C24" s="119" t="s">
        <v>162</v>
      </c>
      <c r="D24" s="119" t="s">
        <v>203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11"/>
      <c r="AD24" s="30"/>
      <c r="AE24" s="30"/>
      <c r="AF24" s="30"/>
      <c r="AG24" s="30"/>
      <c r="AH24" s="30"/>
      <c r="AI24" s="30"/>
      <c r="AJ24" s="13"/>
      <c r="AK24" s="51">
        <f t="shared" si="4"/>
        <v>0</v>
      </c>
      <c r="AL24" s="52">
        <f t="shared" si="5"/>
        <v>0</v>
      </c>
      <c r="AM24" s="53">
        <f t="shared" si="6"/>
        <v>0</v>
      </c>
      <c r="AN24" s="54">
        <f t="shared" si="7"/>
        <v>0</v>
      </c>
      <c r="AO24" s="55">
        <f t="shared" si="8"/>
        <v>0</v>
      </c>
      <c r="AP24" s="45"/>
      <c r="AR24" s="56">
        <f t="shared" si="9"/>
        <v>0</v>
      </c>
      <c r="AS24" s="30"/>
      <c r="AT24" s="57">
        <f t="shared" si="10"/>
        <v>0</v>
      </c>
      <c r="AU24" s="58" t="str">
        <f t="shared" si="11"/>
        <v/>
      </c>
      <c r="AV24" s="56" t="str">
        <f t="shared" si="12"/>
        <v/>
      </c>
      <c r="AW24" s="30"/>
      <c r="AX24" s="57">
        <f t="shared" si="13"/>
        <v>0</v>
      </c>
      <c r="AY24" s="59" t="str">
        <f t="shared" si="14"/>
        <v/>
      </c>
      <c r="AZ24" s="56" t="str">
        <f t="shared" si="15"/>
        <v/>
      </c>
      <c r="BA24" s="31"/>
      <c r="BB24" s="60" t="str">
        <f t="shared" si="16"/>
        <v/>
      </c>
      <c r="BC24" s="62">
        <f t="shared" si="17"/>
        <v>0</v>
      </c>
      <c r="BE24" s="30">
        <f t="shared" si="18"/>
        <v>0</v>
      </c>
      <c r="BF24" s="30">
        <f t="shared" si="19"/>
        <v>0</v>
      </c>
      <c r="BG24" s="296">
        <f t="shared" si="20"/>
        <v>0</v>
      </c>
      <c r="BH24" s="30">
        <f t="shared" si="21"/>
        <v>0</v>
      </c>
      <c r="BI24" s="30">
        <f t="shared" si="22"/>
        <v>0</v>
      </c>
    </row>
    <row r="25" spans="1:61" ht="24" x14ac:dyDescent="0.2">
      <c r="A25" s="39">
        <v>15</v>
      </c>
      <c r="B25" s="297" t="s">
        <v>250</v>
      </c>
      <c r="C25" s="118" t="s">
        <v>163</v>
      </c>
      <c r="D25" s="118" t="s">
        <v>204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11"/>
      <c r="AD25" s="30"/>
      <c r="AE25" s="30"/>
      <c r="AF25" s="30"/>
      <c r="AG25" s="30"/>
      <c r="AH25" s="30"/>
      <c r="AI25" s="30"/>
      <c r="AJ25" s="13"/>
      <c r="AK25" s="51">
        <f t="shared" si="4"/>
        <v>0</v>
      </c>
      <c r="AL25" s="52">
        <f t="shared" si="5"/>
        <v>0</v>
      </c>
      <c r="AM25" s="53">
        <f t="shared" si="6"/>
        <v>0</v>
      </c>
      <c r="AN25" s="54">
        <f t="shared" si="7"/>
        <v>0</v>
      </c>
      <c r="AO25" s="55">
        <f t="shared" si="8"/>
        <v>0</v>
      </c>
      <c r="AP25" s="45"/>
      <c r="AR25" s="56">
        <f t="shared" si="9"/>
        <v>0</v>
      </c>
      <c r="AS25" s="30"/>
      <c r="AT25" s="57">
        <f t="shared" si="10"/>
        <v>0</v>
      </c>
      <c r="AU25" s="58" t="str">
        <f t="shared" si="11"/>
        <v/>
      </c>
      <c r="AV25" s="56" t="str">
        <f t="shared" si="12"/>
        <v/>
      </c>
      <c r="AW25" s="30"/>
      <c r="AX25" s="57">
        <f t="shared" si="13"/>
        <v>0</v>
      </c>
      <c r="AY25" s="59" t="str">
        <f t="shared" si="14"/>
        <v/>
      </c>
      <c r="AZ25" s="56" t="str">
        <f t="shared" si="15"/>
        <v/>
      </c>
      <c r="BA25" s="31"/>
      <c r="BB25" s="60" t="str">
        <f t="shared" si="16"/>
        <v/>
      </c>
      <c r="BC25" s="62">
        <f t="shared" si="17"/>
        <v>0</v>
      </c>
      <c r="BE25" s="30">
        <f t="shared" si="18"/>
        <v>0</v>
      </c>
      <c r="BF25" s="30">
        <f t="shared" si="19"/>
        <v>0</v>
      </c>
      <c r="BG25" s="296">
        <f t="shared" si="20"/>
        <v>0</v>
      </c>
      <c r="BH25" s="30">
        <f t="shared" si="21"/>
        <v>0</v>
      </c>
      <c r="BI25" s="30">
        <f t="shared" si="22"/>
        <v>0</v>
      </c>
    </row>
    <row r="26" spans="1:61" ht="24" x14ac:dyDescent="0.2">
      <c r="A26" s="39">
        <v>16</v>
      </c>
      <c r="B26" s="297" t="s">
        <v>251</v>
      </c>
      <c r="C26" s="119" t="s">
        <v>164</v>
      </c>
      <c r="D26" s="119" t="s">
        <v>205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11"/>
      <c r="AD26" s="30"/>
      <c r="AE26" s="30"/>
      <c r="AF26" s="30"/>
      <c r="AG26" s="30"/>
      <c r="AH26" s="30"/>
      <c r="AI26" s="30"/>
      <c r="AJ26" s="13"/>
      <c r="AK26" s="51">
        <f t="shared" si="4"/>
        <v>0</v>
      </c>
      <c r="AL26" s="52">
        <f t="shared" si="5"/>
        <v>0</v>
      </c>
      <c r="AM26" s="53">
        <f t="shared" si="6"/>
        <v>0</v>
      </c>
      <c r="AN26" s="54">
        <f t="shared" si="7"/>
        <v>0</v>
      </c>
      <c r="AO26" s="55">
        <f t="shared" si="8"/>
        <v>0</v>
      </c>
      <c r="AP26" s="45"/>
      <c r="AR26" s="56">
        <f t="shared" si="9"/>
        <v>0</v>
      </c>
      <c r="AS26" s="30"/>
      <c r="AT26" s="57">
        <f t="shared" si="10"/>
        <v>0</v>
      </c>
      <c r="AU26" s="58" t="str">
        <f t="shared" si="11"/>
        <v/>
      </c>
      <c r="AV26" s="56" t="str">
        <f t="shared" si="12"/>
        <v/>
      </c>
      <c r="AW26" s="30"/>
      <c r="AX26" s="57">
        <f t="shared" si="13"/>
        <v>0</v>
      </c>
      <c r="AY26" s="59" t="str">
        <f t="shared" si="14"/>
        <v/>
      </c>
      <c r="AZ26" s="56" t="str">
        <f t="shared" si="15"/>
        <v/>
      </c>
      <c r="BA26" s="31"/>
      <c r="BB26" s="60" t="str">
        <f t="shared" si="16"/>
        <v/>
      </c>
      <c r="BC26" s="62">
        <f t="shared" si="17"/>
        <v>0</v>
      </c>
      <c r="BE26" s="30">
        <f t="shared" si="18"/>
        <v>0</v>
      </c>
      <c r="BF26" s="30">
        <f t="shared" si="19"/>
        <v>0</v>
      </c>
      <c r="BG26" s="296">
        <f t="shared" si="20"/>
        <v>0</v>
      </c>
      <c r="BH26" s="30">
        <f t="shared" si="21"/>
        <v>0</v>
      </c>
      <c r="BI26" s="30">
        <f t="shared" si="22"/>
        <v>0</v>
      </c>
    </row>
    <row r="27" spans="1:61" ht="24" x14ac:dyDescent="0.2">
      <c r="A27" s="39">
        <v>17</v>
      </c>
      <c r="B27" s="298" t="s">
        <v>252</v>
      </c>
      <c r="C27" s="118" t="s">
        <v>165</v>
      </c>
      <c r="D27" s="118" t="s">
        <v>206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11"/>
      <c r="AD27" s="30"/>
      <c r="AE27" s="30"/>
      <c r="AF27" s="30"/>
      <c r="AG27" s="30"/>
      <c r="AH27" s="30"/>
      <c r="AI27" s="30"/>
      <c r="AJ27" s="13"/>
      <c r="AK27" s="51">
        <f t="shared" si="4"/>
        <v>0</v>
      </c>
      <c r="AL27" s="52">
        <f t="shared" si="5"/>
        <v>0</v>
      </c>
      <c r="AM27" s="53">
        <f t="shared" si="6"/>
        <v>0</v>
      </c>
      <c r="AN27" s="54">
        <f t="shared" si="7"/>
        <v>0</v>
      </c>
      <c r="AO27" s="55">
        <f t="shared" si="8"/>
        <v>0</v>
      </c>
      <c r="AP27" s="45"/>
      <c r="AR27" s="56">
        <f t="shared" si="9"/>
        <v>0</v>
      </c>
      <c r="AS27" s="30"/>
      <c r="AT27" s="57">
        <f t="shared" si="10"/>
        <v>0</v>
      </c>
      <c r="AU27" s="58" t="str">
        <f t="shared" si="11"/>
        <v/>
      </c>
      <c r="AV27" s="56" t="str">
        <f t="shared" si="12"/>
        <v/>
      </c>
      <c r="AW27" s="30"/>
      <c r="AX27" s="57">
        <f t="shared" si="13"/>
        <v>0</v>
      </c>
      <c r="AY27" s="59" t="str">
        <f t="shared" si="14"/>
        <v/>
      </c>
      <c r="AZ27" s="56" t="str">
        <f t="shared" si="15"/>
        <v/>
      </c>
      <c r="BA27" s="31"/>
      <c r="BB27" s="60" t="str">
        <f t="shared" si="16"/>
        <v/>
      </c>
      <c r="BC27" s="62">
        <f t="shared" si="17"/>
        <v>0</v>
      </c>
      <c r="BE27" s="30">
        <f t="shared" si="18"/>
        <v>0</v>
      </c>
      <c r="BF27" s="30">
        <f t="shared" si="19"/>
        <v>0</v>
      </c>
      <c r="BG27" s="296">
        <f t="shared" si="20"/>
        <v>0</v>
      </c>
      <c r="BH27" s="30">
        <f t="shared" si="21"/>
        <v>0</v>
      </c>
      <c r="BI27" s="30">
        <f t="shared" si="22"/>
        <v>0</v>
      </c>
    </row>
    <row r="28" spans="1:61" ht="24" x14ac:dyDescent="0.2">
      <c r="A28" s="39">
        <v>18</v>
      </c>
      <c r="B28" s="297" t="s">
        <v>253</v>
      </c>
      <c r="C28" s="119" t="s">
        <v>166</v>
      </c>
      <c r="D28" s="119" t="s">
        <v>207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11"/>
      <c r="AD28" s="30"/>
      <c r="AE28" s="30"/>
      <c r="AF28" s="30"/>
      <c r="AG28" s="30"/>
      <c r="AH28" s="30"/>
      <c r="AI28" s="30"/>
      <c r="AJ28" s="13"/>
      <c r="AK28" s="51">
        <f t="shared" si="4"/>
        <v>0</v>
      </c>
      <c r="AL28" s="52">
        <f t="shared" si="5"/>
        <v>0</v>
      </c>
      <c r="AM28" s="53">
        <f t="shared" si="6"/>
        <v>0</v>
      </c>
      <c r="AN28" s="54">
        <f t="shared" si="7"/>
        <v>0</v>
      </c>
      <c r="AO28" s="55">
        <f t="shared" si="8"/>
        <v>0</v>
      </c>
      <c r="AP28" s="45"/>
      <c r="AR28" s="56">
        <f t="shared" si="9"/>
        <v>0</v>
      </c>
      <c r="AS28" s="30"/>
      <c r="AT28" s="57">
        <f t="shared" si="10"/>
        <v>0</v>
      </c>
      <c r="AU28" s="58" t="str">
        <f t="shared" si="11"/>
        <v/>
      </c>
      <c r="AV28" s="56" t="str">
        <f t="shared" si="12"/>
        <v/>
      </c>
      <c r="AW28" s="30"/>
      <c r="AX28" s="57">
        <f t="shared" si="13"/>
        <v>0</v>
      </c>
      <c r="AY28" s="59" t="str">
        <f t="shared" si="14"/>
        <v/>
      </c>
      <c r="AZ28" s="56" t="str">
        <f t="shared" si="15"/>
        <v/>
      </c>
      <c r="BA28" s="31"/>
      <c r="BB28" s="60" t="str">
        <f t="shared" si="16"/>
        <v/>
      </c>
      <c r="BC28" s="62">
        <f t="shared" si="17"/>
        <v>0</v>
      </c>
      <c r="BE28" s="30">
        <f t="shared" si="18"/>
        <v>0</v>
      </c>
      <c r="BF28" s="30">
        <f t="shared" si="19"/>
        <v>0</v>
      </c>
      <c r="BG28" s="296">
        <f t="shared" si="20"/>
        <v>0</v>
      </c>
      <c r="BH28" s="30">
        <f t="shared" si="21"/>
        <v>0</v>
      </c>
      <c r="BI28" s="30">
        <f t="shared" si="22"/>
        <v>0</v>
      </c>
    </row>
    <row r="29" spans="1:61" ht="24" x14ac:dyDescent="0.2">
      <c r="A29" s="39">
        <v>19</v>
      </c>
      <c r="B29" s="297" t="s">
        <v>254</v>
      </c>
      <c r="C29" s="118" t="s">
        <v>167</v>
      </c>
      <c r="D29" s="118" t="s">
        <v>208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11"/>
      <c r="AD29" s="30"/>
      <c r="AE29" s="30"/>
      <c r="AF29" s="30"/>
      <c r="AG29" s="30"/>
      <c r="AH29" s="30"/>
      <c r="AI29" s="30"/>
      <c r="AJ29" s="13"/>
      <c r="AK29" s="51">
        <f t="shared" si="4"/>
        <v>0</v>
      </c>
      <c r="AL29" s="52">
        <f t="shared" si="5"/>
        <v>0</v>
      </c>
      <c r="AM29" s="53">
        <f t="shared" si="6"/>
        <v>0</v>
      </c>
      <c r="AN29" s="54">
        <f t="shared" si="7"/>
        <v>0</v>
      </c>
      <c r="AO29" s="55">
        <f t="shared" si="8"/>
        <v>0</v>
      </c>
      <c r="AP29" s="45"/>
      <c r="AR29" s="56">
        <f t="shared" si="9"/>
        <v>0</v>
      </c>
      <c r="AS29" s="30"/>
      <c r="AT29" s="57">
        <f t="shared" si="10"/>
        <v>0</v>
      </c>
      <c r="AU29" s="58" t="str">
        <f t="shared" si="11"/>
        <v/>
      </c>
      <c r="AV29" s="56" t="str">
        <f t="shared" si="12"/>
        <v/>
      </c>
      <c r="AW29" s="30"/>
      <c r="AX29" s="57">
        <f t="shared" si="13"/>
        <v>0</v>
      </c>
      <c r="AY29" s="59" t="str">
        <f t="shared" si="14"/>
        <v/>
      </c>
      <c r="AZ29" s="56" t="str">
        <f t="shared" si="15"/>
        <v/>
      </c>
      <c r="BA29" s="31"/>
      <c r="BB29" s="60" t="str">
        <f t="shared" si="16"/>
        <v/>
      </c>
      <c r="BC29" s="62">
        <f t="shared" si="17"/>
        <v>0</v>
      </c>
      <c r="BE29" s="30">
        <f t="shared" si="18"/>
        <v>0</v>
      </c>
      <c r="BF29" s="30">
        <f t="shared" si="19"/>
        <v>0</v>
      </c>
      <c r="BG29" s="296">
        <f t="shared" si="20"/>
        <v>0</v>
      </c>
      <c r="BH29" s="30">
        <f t="shared" si="21"/>
        <v>0</v>
      </c>
      <c r="BI29" s="30">
        <f t="shared" si="22"/>
        <v>0</v>
      </c>
    </row>
    <row r="30" spans="1:61" ht="24" x14ac:dyDescent="0.2">
      <c r="A30" s="39">
        <v>20</v>
      </c>
      <c r="B30" s="298" t="s">
        <v>255</v>
      </c>
      <c r="C30" s="119" t="s">
        <v>168</v>
      </c>
      <c r="D30" s="119" t="s">
        <v>209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11"/>
      <c r="AD30" s="30"/>
      <c r="AE30" s="30"/>
      <c r="AF30" s="30"/>
      <c r="AG30" s="30"/>
      <c r="AH30" s="30"/>
      <c r="AI30" s="30"/>
      <c r="AJ30" s="13"/>
      <c r="AK30" s="51">
        <f t="shared" si="4"/>
        <v>0</v>
      </c>
      <c r="AL30" s="52">
        <f t="shared" si="5"/>
        <v>0</v>
      </c>
      <c r="AM30" s="53">
        <f t="shared" si="6"/>
        <v>0</v>
      </c>
      <c r="AN30" s="54">
        <f t="shared" si="7"/>
        <v>0</v>
      </c>
      <c r="AO30" s="55">
        <f t="shared" si="8"/>
        <v>0</v>
      </c>
      <c r="AP30" s="45"/>
      <c r="AR30" s="56">
        <f t="shared" si="9"/>
        <v>0</v>
      </c>
      <c r="AS30" s="30"/>
      <c r="AT30" s="57">
        <f t="shared" si="10"/>
        <v>0</v>
      </c>
      <c r="AU30" s="58" t="str">
        <f t="shared" si="11"/>
        <v/>
      </c>
      <c r="AV30" s="56" t="str">
        <f t="shared" si="12"/>
        <v/>
      </c>
      <c r="AW30" s="30"/>
      <c r="AX30" s="57">
        <f t="shared" si="13"/>
        <v>0</v>
      </c>
      <c r="AY30" s="59" t="str">
        <f t="shared" si="14"/>
        <v/>
      </c>
      <c r="AZ30" s="56" t="str">
        <f t="shared" si="15"/>
        <v/>
      </c>
      <c r="BA30" s="31"/>
      <c r="BB30" s="60" t="str">
        <f t="shared" si="16"/>
        <v/>
      </c>
      <c r="BC30" s="62">
        <f t="shared" si="17"/>
        <v>0</v>
      </c>
      <c r="BE30" s="30">
        <f t="shared" si="18"/>
        <v>0</v>
      </c>
      <c r="BF30" s="30">
        <f t="shared" si="19"/>
        <v>0</v>
      </c>
      <c r="BG30" s="296">
        <f t="shared" si="20"/>
        <v>0</v>
      </c>
      <c r="BH30" s="30">
        <f t="shared" si="21"/>
        <v>0</v>
      </c>
      <c r="BI30" s="30">
        <f t="shared" si="22"/>
        <v>0</v>
      </c>
    </row>
    <row r="31" spans="1:61" ht="24" x14ac:dyDescent="0.2">
      <c r="A31" s="39">
        <v>21</v>
      </c>
      <c r="B31" s="297" t="s">
        <v>256</v>
      </c>
      <c r="C31" s="118" t="s">
        <v>169</v>
      </c>
      <c r="D31" s="118" t="s">
        <v>210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11"/>
      <c r="AD31" s="30"/>
      <c r="AE31" s="30"/>
      <c r="AF31" s="30"/>
      <c r="AG31" s="30"/>
      <c r="AH31" s="30"/>
      <c r="AI31" s="30"/>
      <c r="AJ31" s="13"/>
      <c r="AK31" s="51">
        <f t="shared" si="4"/>
        <v>0</v>
      </c>
      <c r="AL31" s="52">
        <f t="shared" si="5"/>
        <v>0</v>
      </c>
      <c r="AM31" s="53">
        <f t="shared" si="6"/>
        <v>0</v>
      </c>
      <c r="AN31" s="54">
        <f t="shared" si="7"/>
        <v>0</v>
      </c>
      <c r="AO31" s="55">
        <f t="shared" si="8"/>
        <v>0</v>
      </c>
      <c r="AP31" s="45"/>
      <c r="AR31" s="56">
        <f t="shared" si="9"/>
        <v>0</v>
      </c>
      <c r="AS31" s="30"/>
      <c r="AT31" s="57">
        <f t="shared" si="10"/>
        <v>0</v>
      </c>
      <c r="AU31" s="58" t="str">
        <f t="shared" si="11"/>
        <v/>
      </c>
      <c r="AV31" s="56" t="str">
        <f t="shared" si="12"/>
        <v/>
      </c>
      <c r="AW31" s="30"/>
      <c r="AX31" s="57">
        <f t="shared" si="13"/>
        <v>0</v>
      </c>
      <c r="AY31" s="59" t="str">
        <f t="shared" si="14"/>
        <v/>
      </c>
      <c r="AZ31" s="56" t="str">
        <f t="shared" si="15"/>
        <v/>
      </c>
      <c r="BA31" s="31"/>
      <c r="BB31" s="60" t="str">
        <f t="shared" si="16"/>
        <v/>
      </c>
      <c r="BC31" s="62">
        <f t="shared" si="17"/>
        <v>0</v>
      </c>
      <c r="BE31" s="30">
        <f t="shared" si="18"/>
        <v>0</v>
      </c>
      <c r="BF31" s="30">
        <f t="shared" si="19"/>
        <v>0</v>
      </c>
      <c r="BG31" s="296">
        <f t="shared" si="20"/>
        <v>0</v>
      </c>
      <c r="BH31" s="30">
        <f t="shared" si="21"/>
        <v>0</v>
      </c>
      <c r="BI31" s="30">
        <f t="shared" si="22"/>
        <v>0</v>
      </c>
    </row>
    <row r="32" spans="1:61" ht="24" x14ac:dyDescent="0.2">
      <c r="A32" s="39">
        <v>22</v>
      </c>
      <c r="B32" s="297" t="s">
        <v>257</v>
      </c>
      <c r="C32" s="119" t="s">
        <v>170</v>
      </c>
      <c r="D32" s="119" t="s">
        <v>211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11"/>
      <c r="AD32" s="30"/>
      <c r="AE32" s="30"/>
      <c r="AF32" s="30"/>
      <c r="AG32" s="30"/>
      <c r="AH32" s="30"/>
      <c r="AI32" s="30"/>
      <c r="AJ32" s="13"/>
      <c r="AK32" s="51">
        <f t="shared" si="4"/>
        <v>0</v>
      </c>
      <c r="AL32" s="52">
        <f t="shared" si="5"/>
        <v>0</v>
      </c>
      <c r="AM32" s="53">
        <f t="shared" si="6"/>
        <v>0</v>
      </c>
      <c r="AN32" s="54">
        <f t="shared" si="7"/>
        <v>0</v>
      </c>
      <c r="AO32" s="55">
        <f t="shared" si="8"/>
        <v>0</v>
      </c>
      <c r="AP32" s="45"/>
      <c r="AR32" s="56">
        <f t="shared" si="9"/>
        <v>0</v>
      </c>
      <c r="AS32" s="30"/>
      <c r="AT32" s="57">
        <f t="shared" si="10"/>
        <v>0</v>
      </c>
      <c r="AU32" s="58" t="str">
        <f t="shared" si="11"/>
        <v/>
      </c>
      <c r="AV32" s="56" t="str">
        <f t="shared" si="12"/>
        <v/>
      </c>
      <c r="AW32" s="30"/>
      <c r="AX32" s="57">
        <f t="shared" si="13"/>
        <v>0</v>
      </c>
      <c r="AY32" s="59" t="str">
        <f t="shared" si="14"/>
        <v/>
      </c>
      <c r="AZ32" s="56" t="str">
        <f t="shared" si="15"/>
        <v/>
      </c>
      <c r="BA32" s="31"/>
      <c r="BB32" s="60" t="str">
        <f t="shared" si="16"/>
        <v/>
      </c>
      <c r="BC32" s="62">
        <f t="shared" si="17"/>
        <v>0</v>
      </c>
      <c r="BE32" s="30">
        <f t="shared" si="18"/>
        <v>0</v>
      </c>
      <c r="BF32" s="30">
        <f t="shared" si="19"/>
        <v>0</v>
      </c>
      <c r="BG32" s="296">
        <f t="shared" si="20"/>
        <v>0</v>
      </c>
      <c r="BH32" s="30">
        <f t="shared" si="21"/>
        <v>0</v>
      </c>
      <c r="BI32" s="30">
        <f t="shared" si="22"/>
        <v>0</v>
      </c>
    </row>
    <row r="33" spans="1:61" ht="24" x14ac:dyDescent="0.2">
      <c r="A33" s="39">
        <v>23</v>
      </c>
      <c r="B33" s="298" t="s">
        <v>258</v>
      </c>
      <c r="C33" s="118" t="s">
        <v>171</v>
      </c>
      <c r="D33" s="118" t="s">
        <v>212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11"/>
      <c r="AD33" s="30"/>
      <c r="AE33" s="30"/>
      <c r="AF33" s="30"/>
      <c r="AG33" s="30"/>
      <c r="AH33" s="30"/>
      <c r="AI33" s="30"/>
      <c r="AJ33" s="13"/>
      <c r="AK33" s="51">
        <f t="shared" si="4"/>
        <v>0</v>
      </c>
      <c r="AL33" s="52">
        <f t="shared" si="5"/>
        <v>0</v>
      </c>
      <c r="AM33" s="53">
        <f t="shared" si="6"/>
        <v>0</v>
      </c>
      <c r="AN33" s="54">
        <f t="shared" si="7"/>
        <v>0</v>
      </c>
      <c r="AO33" s="55">
        <f t="shared" si="8"/>
        <v>0</v>
      </c>
      <c r="AP33" s="45"/>
      <c r="AR33" s="56">
        <f t="shared" si="9"/>
        <v>0</v>
      </c>
      <c r="AS33" s="30"/>
      <c r="AT33" s="57">
        <f t="shared" si="10"/>
        <v>0</v>
      </c>
      <c r="AU33" s="58" t="str">
        <f t="shared" si="11"/>
        <v/>
      </c>
      <c r="AV33" s="56" t="str">
        <f t="shared" si="12"/>
        <v/>
      </c>
      <c r="AW33" s="30"/>
      <c r="AX33" s="57">
        <f t="shared" si="13"/>
        <v>0</v>
      </c>
      <c r="AY33" s="59" t="str">
        <f t="shared" si="14"/>
        <v/>
      </c>
      <c r="AZ33" s="56" t="str">
        <f t="shared" si="15"/>
        <v/>
      </c>
      <c r="BA33" s="31"/>
      <c r="BB33" s="60" t="str">
        <f t="shared" si="16"/>
        <v/>
      </c>
      <c r="BC33" s="62">
        <f t="shared" si="17"/>
        <v>0</v>
      </c>
      <c r="BE33" s="30">
        <f t="shared" si="18"/>
        <v>0</v>
      </c>
      <c r="BF33" s="30">
        <f t="shared" si="19"/>
        <v>0</v>
      </c>
      <c r="BG33" s="296">
        <f t="shared" si="20"/>
        <v>0</v>
      </c>
      <c r="BH33" s="30">
        <f t="shared" si="21"/>
        <v>0</v>
      </c>
      <c r="BI33" s="30">
        <f t="shared" si="22"/>
        <v>0</v>
      </c>
    </row>
    <row r="34" spans="1:61" ht="24" x14ac:dyDescent="0.2">
      <c r="A34" s="39">
        <v>24</v>
      </c>
      <c r="B34" s="297" t="s">
        <v>259</v>
      </c>
      <c r="C34" s="119" t="s">
        <v>172</v>
      </c>
      <c r="D34" s="119" t="s">
        <v>213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11"/>
      <c r="AD34" s="30"/>
      <c r="AE34" s="30"/>
      <c r="AF34" s="30"/>
      <c r="AG34" s="30"/>
      <c r="AH34" s="30"/>
      <c r="AI34" s="30"/>
      <c r="AJ34" s="13"/>
      <c r="AK34" s="51">
        <f t="shared" si="4"/>
        <v>0</v>
      </c>
      <c r="AL34" s="52">
        <f t="shared" si="5"/>
        <v>0</v>
      </c>
      <c r="AM34" s="53">
        <f t="shared" si="6"/>
        <v>0</v>
      </c>
      <c r="AN34" s="54">
        <f t="shared" si="7"/>
        <v>0</v>
      </c>
      <c r="AO34" s="55">
        <f t="shared" si="8"/>
        <v>0</v>
      </c>
      <c r="AP34" s="45"/>
      <c r="AR34" s="56">
        <f t="shared" si="9"/>
        <v>0</v>
      </c>
      <c r="AS34" s="30"/>
      <c r="AT34" s="57">
        <f t="shared" si="10"/>
        <v>0</v>
      </c>
      <c r="AU34" s="58" t="str">
        <f t="shared" si="11"/>
        <v/>
      </c>
      <c r="AV34" s="56" t="str">
        <f t="shared" si="12"/>
        <v/>
      </c>
      <c r="AW34" s="30"/>
      <c r="AX34" s="57">
        <f t="shared" si="13"/>
        <v>0</v>
      </c>
      <c r="AY34" s="59" t="str">
        <f t="shared" si="14"/>
        <v/>
      </c>
      <c r="AZ34" s="56" t="str">
        <f t="shared" si="15"/>
        <v/>
      </c>
      <c r="BA34" s="31"/>
      <c r="BB34" s="60" t="str">
        <f t="shared" si="16"/>
        <v/>
      </c>
      <c r="BC34" s="62">
        <f t="shared" si="17"/>
        <v>0</v>
      </c>
      <c r="BE34" s="30">
        <f t="shared" si="18"/>
        <v>0</v>
      </c>
      <c r="BF34" s="30">
        <f t="shared" si="19"/>
        <v>0</v>
      </c>
      <c r="BG34" s="296">
        <f t="shared" si="20"/>
        <v>0</v>
      </c>
      <c r="BH34" s="30">
        <f t="shared" si="21"/>
        <v>0</v>
      </c>
      <c r="BI34" s="30">
        <f t="shared" si="22"/>
        <v>0</v>
      </c>
    </row>
    <row r="35" spans="1:61" ht="24" x14ac:dyDescent="0.2">
      <c r="A35" s="39">
        <v>25</v>
      </c>
      <c r="B35" s="297" t="s">
        <v>260</v>
      </c>
      <c r="C35" s="118" t="s">
        <v>173</v>
      </c>
      <c r="D35" s="118" t="s">
        <v>214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11"/>
      <c r="AD35" s="30"/>
      <c r="AE35" s="30"/>
      <c r="AF35" s="30"/>
      <c r="AG35" s="30"/>
      <c r="AH35" s="30"/>
      <c r="AI35" s="30"/>
      <c r="AJ35" s="13"/>
      <c r="AK35" s="51">
        <f t="shared" si="4"/>
        <v>0</v>
      </c>
      <c r="AL35" s="52">
        <f t="shared" si="5"/>
        <v>0</v>
      </c>
      <c r="AM35" s="53">
        <f t="shared" si="6"/>
        <v>0</v>
      </c>
      <c r="AN35" s="54">
        <f t="shared" si="7"/>
        <v>0</v>
      </c>
      <c r="AO35" s="55">
        <f t="shared" si="8"/>
        <v>0</v>
      </c>
      <c r="AP35" s="45"/>
      <c r="AR35" s="56">
        <f t="shared" si="9"/>
        <v>0</v>
      </c>
      <c r="AS35" s="30"/>
      <c r="AT35" s="57">
        <f t="shared" si="10"/>
        <v>0</v>
      </c>
      <c r="AU35" s="58" t="str">
        <f t="shared" si="11"/>
        <v/>
      </c>
      <c r="AV35" s="56" t="str">
        <f t="shared" si="12"/>
        <v/>
      </c>
      <c r="AW35" s="30"/>
      <c r="AX35" s="57">
        <f t="shared" si="13"/>
        <v>0</v>
      </c>
      <c r="AY35" s="59" t="str">
        <f t="shared" si="14"/>
        <v/>
      </c>
      <c r="AZ35" s="56" t="str">
        <f t="shared" si="15"/>
        <v/>
      </c>
      <c r="BA35" s="31"/>
      <c r="BB35" s="60" t="str">
        <f t="shared" si="16"/>
        <v/>
      </c>
      <c r="BC35" s="62">
        <f t="shared" si="17"/>
        <v>0</v>
      </c>
      <c r="BE35" s="30">
        <f t="shared" si="18"/>
        <v>0</v>
      </c>
      <c r="BF35" s="30">
        <f t="shared" si="19"/>
        <v>0</v>
      </c>
      <c r="BG35" s="296">
        <f t="shared" si="20"/>
        <v>0</v>
      </c>
      <c r="BH35" s="30">
        <f t="shared" si="21"/>
        <v>0</v>
      </c>
      <c r="BI35" s="30">
        <f t="shared" si="22"/>
        <v>0</v>
      </c>
    </row>
    <row r="36" spans="1:61" ht="24" x14ac:dyDescent="0.2">
      <c r="A36" s="39">
        <v>26</v>
      </c>
      <c r="B36" s="298" t="s">
        <v>261</v>
      </c>
      <c r="C36" s="119" t="s">
        <v>174</v>
      </c>
      <c r="D36" s="119" t="s">
        <v>215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11"/>
      <c r="AD36" s="30"/>
      <c r="AE36" s="30"/>
      <c r="AF36" s="30"/>
      <c r="AG36" s="30"/>
      <c r="AH36" s="30"/>
      <c r="AI36" s="30"/>
      <c r="AJ36" s="13"/>
      <c r="AK36" s="51">
        <f t="shared" si="4"/>
        <v>0</v>
      </c>
      <c r="AL36" s="52">
        <f t="shared" si="5"/>
        <v>0</v>
      </c>
      <c r="AM36" s="53">
        <f t="shared" si="6"/>
        <v>0</v>
      </c>
      <c r="AN36" s="54">
        <f t="shared" si="7"/>
        <v>0</v>
      </c>
      <c r="AO36" s="55">
        <f t="shared" si="8"/>
        <v>0</v>
      </c>
      <c r="AP36" s="45"/>
      <c r="AR36" s="56">
        <f t="shared" si="9"/>
        <v>0</v>
      </c>
      <c r="AS36" s="30"/>
      <c r="AT36" s="57">
        <f t="shared" si="10"/>
        <v>0</v>
      </c>
      <c r="AU36" s="58" t="str">
        <f t="shared" si="11"/>
        <v/>
      </c>
      <c r="AV36" s="56" t="str">
        <f t="shared" si="12"/>
        <v/>
      </c>
      <c r="AW36" s="30"/>
      <c r="AX36" s="57">
        <f t="shared" si="13"/>
        <v>0</v>
      </c>
      <c r="AY36" s="59" t="str">
        <f t="shared" si="14"/>
        <v/>
      </c>
      <c r="AZ36" s="56" t="str">
        <f t="shared" si="15"/>
        <v/>
      </c>
      <c r="BA36" s="31"/>
      <c r="BB36" s="60" t="str">
        <f t="shared" si="16"/>
        <v/>
      </c>
      <c r="BC36" s="62">
        <f t="shared" si="17"/>
        <v>0</v>
      </c>
      <c r="BE36" s="30">
        <f t="shared" si="18"/>
        <v>0</v>
      </c>
      <c r="BF36" s="30">
        <f t="shared" si="19"/>
        <v>0</v>
      </c>
      <c r="BG36" s="296">
        <f t="shared" si="20"/>
        <v>0</v>
      </c>
      <c r="BH36" s="30">
        <f t="shared" si="21"/>
        <v>0</v>
      </c>
      <c r="BI36" s="30">
        <f t="shared" si="22"/>
        <v>0</v>
      </c>
    </row>
    <row r="37" spans="1:61" ht="24" x14ac:dyDescent="0.2">
      <c r="A37" s="39">
        <v>27</v>
      </c>
      <c r="B37" s="297" t="s">
        <v>262</v>
      </c>
      <c r="C37" s="118" t="s">
        <v>175</v>
      </c>
      <c r="D37" s="118" t="s">
        <v>216</v>
      </c>
      <c r="E37" s="29"/>
      <c r="F37" s="30"/>
      <c r="G37" s="30"/>
      <c r="H37" s="30"/>
      <c r="I37" s="30"/>
      <c r="J37" s="30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11"/>
      <c r="AD37" s="30"/>
      <c r="AE37" s="30"/>
      <c r="AF37" s="30"/>
      <c r="AG37" s="30"/>
      <c r="AH37" s="30"/>
      <c r="AI37" s="30"/>
      <c r="AJ37" s="13"/>
      <c r="AK37" s="51">
        <f t="shared" si="4"/>
        <v>0</v>
      </c>
      <c r="AL37" s="52">
        <f t="shared" si="5"/>
        <v>0</v>
      </c>
      <c r="AM37" s="53">
        <f t="shared" si="6"/>
        <v>0</v>
      </c>
      <c r="AN37" s="54">
        <f t="shared" si="7"/>
        <v>0</v>
      </c>
      <c r="AO37" s="55">
        <f t="shared" si="8"/>
        <v>0</v>
      </c>
      <c r="AP37" s="45"/>
      <c r="AR37" s="56">
        <f t="shared" si="9"/>
        <v>0</v>
      </c>
      <c r="AS37" s="30"/>
      <c r="AT37" s="57">
        <f t="shared" si="10"/>
        <v>0</v>
      </c>
      <c r="AU37" s="58" t="str">
        <f t="shared" si="11"/>
        <v/>
      </c>
      <c r="AV37" s="56" t="str">
        <f t="shared" si="12"/>
        <v/>
      </c>
      <c r="AW37" s="30"/>
      <c r="AX37" s="57">
        <f t="shared" si="13"/>
        <v>0</v>
      </c>
      <c r="AY37" s="59" t="str">
        <f t="shared" si="14"/>
        <v/>
      </c>
      <c r="AZ37" s="56" t="str">
        <f t="shared" si="15"/>
        <v/>
      </c>
      <c r="BA37" s="31"/>
      <c r="BB37" s="60" t="str">
        <f t="shared" si="16"/>
        <v/>
      </c>
      <c r="BC37" s="62">
        <f t="shared" si="17"/>
        <v>0</v>
      </c>
      <c r="BE37" s="30">
        <f t="shared" si="18"/>
        <v>0</v>
      </c>
      <c r="BF37" s="30">
        <f t="shared" si="19"/>
        <v>0</v>
      </c>
      <c r="BG37" s="296">
        <f t="shared" si="20"/>
        <v>0</v>
      </c>
      <c r="BH37" s="30">
        <f t="shared" si="21"/>
        <v>0</v>
      </c>
      <c r="BI37" s="30">
        <f t="shared" si="22"/>
        <v>0</v>
      </c>
    </row>
    <row r="38" spans="1:61" ht="24" x14ac:dyDescent="0.2">
      <c r="A38" s="39">
        <v>28</v>
      </c>
      <c r="B38" s="297" t="s">
        <v>263</v>
      </c>
      <c r="C38" s="119" t="s">
        <v>176</v>
      </c>
      <c r="D38" s="119" t="s">
        <v>217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11"/>
      <c r="AD38" s="30"/>
      <c r="AE38" s="30"/>
      <c r="AF38" s="30"/>
      <c r="AG38" s="30"/>
      <c r="AH38" s="30"/>
      <c r="AI38" s="30"/>
      <c r="AJ38" s="13"/>
      <c r="AK38" s="51">
        <f t="shared" si="4"/>
        <v>0</v>
      </c>
      <c r="AL38" s="52">
        <f t="shared" si="5"/>
        <v>0</v>
      </c>
      <c r="AM38" s="53">
        <f t="shared" si="6"/>
        <v>0</v>
      </c>
      <c r="AN38" s="54">
        <f t="shared" si="7"/>
        <v>0</v>
      </c>
      <c r="AO38" s="55">
        <f t="shared" si="8"/>
        <v>0</v>
      </c>
      <c r="AP38" s="45"/>
      <c r="AR38" s="56">
        <f t="shared" si="9"/>
        <v>0</v>
      </c>
      <c r="AS38" s="30"/>
      <c r="AT38" s="57">
        <f t="shared" si="10"/>
        <v>0</v>
      </c>
      <c r="AU38" s="58" t="str">
        <f t="shared" si="11"/>
        <v/>
      </c>
      <c r="AV38" s="56" t="str">
        <f t="shared" si="12"/>
        <v/>
      </c>
      <c r="AW38" s="30"/>
      <c r="AX38" s="57">
        <f t="shared" si="13"/>
        <v>0</v>
      </c>
      <c r="AY38" s="59" t="str">
        <f t="shared" si="14"/>
        <v/>
      </c>
      <c r="AZ38" s="56" t="str">
        <f t="shared" si="15"/>
        <v/>
      </c>
      <c r="BA38" s="31"/>
      <c r="BB38" s="60" t="str">
        <f t="shared" si="16"/>
        <v/>
      </c>
      <c r="BC38" s="62">
        <f t="shared" si="17"/>
        <v>0</v>
      </c>
      <c r="BE38" s="30">
        <f t="shared" si="18"/>
        <v>0</v>
      </c>
      <c r="BF38" s="30">
        <f t="shared" si="19"/>
        <v>0</v>
      </c>
      <c r="BG38" s="296">
        <f t="shared" si="20"/>
        <v>0</v>
      </c>
      <c r="BH38" s="30">
        <f t="shared" si="21"/>
        <v>0</v>
      </c>
      <c r="BI38" s="30">
        <f t="shared" si="22"/>
        <v>0</v>
      </c>
    </row>
    <row r="39" spans="1:61" ht="24" x14ac:dyDescent="0.2">
      <c r="A39" s="39">
        <v>29</v>
      </c>
      <c r="B39" s="298" t="s">
        <v>264</v>
      </c>
      <c r="C39" s="118" t="s">
        <v>177</v>
      </c>
      <c r="D39" s="118" t="s">
        <v>216</v>
      </c>
      <c r="E39" s="29">
        <v>80</v>
      </c>
      <c r="F39" s="30"/>
      <c r="G39" s="30">
        <v>85</v>
      </c>
      <c r="H39" s="30"/>
      <c r="I39" s="30">
        <v>83</v>
      </c>
      <c r="J39" s="30"/>
      <c r="K39" s="30">
        <v>80</v>
      </c>
      <c r="L39" s="31"/>
      <c r="M39" s="29">
        <v>81</v>
      </c>
      <c r="N39" s="30"/>
      <c r="O39" s="30">
        <v>86</v>
      </c>
      <c r="P39" s="30"/>
      <c r="Q39" s="30">
        <v>84</v>
      </c>
      <c r="R39" s="30"/>
      <c r="S39" s="30">
        <v>80</v>
      </c>
      <c r="T39" s="31"/>
      <c r="U39" s="29">
        <v>86</v>
      </c>
      <c r="V39" s="30"/>
      <c r="W39" s="30">
        <v>85</v>
      </c>
      <c r="X39" s="30"/>
      <c r="Y39" s="30">
        <v>87</v>
      </c>
      <c r="Z39" s="30"/>
      <c r="AA39" s="30">
        <v>88</v>
      </c>
      <c r="AB39" s="31"/>
      <c r="AC39" s="11">
        <v>86</v>
      </c>
      <c r="AD39" s="30"/>
      <c r="AE39" s="30">
        <v>85</v>
      </c>
      <c r="AF39" s="30"/>
      <c r="AG39" s="30">
        <v>87</v>
      </c>
      <c r="AH39" s="30"/>
      <c r="AI39" s="30">
        <v>80</v>
      </c>
      <c r="AJ39" s="13"/>
      <c r="AK39" s="51">
        <f t="shared" si="4"/>
        <v>82</v>
      </c>
      <c r="AL39" s="52">
        <f t="shared" si="5"/>
        <v>82.75</v>
      </c>
      <c r="AM39" s="53">
        <f t="shared" si="6"/>
        <v>86.5</v>
      </c>
      <c r="AN39" s="54">
        <f t="shared" si="7"/>
        <v>84.5</v>
      </c>
      <c r="AO39" s="55">
        <f t="shared" si="8"/>
        <v>83.9375</v>
      </c>
      <c r="AP39" s="45"/>
      <c r="AR39" s="56" t="str">
        <f t="shared" si="9"/>
        <v/>
      </c>
      <c r="AS39" s="30"/>
      <c r="AT39" s="57">
        <f t="shared" si="10"/>
        <v>0</v>
      </c>
      <c r="AU39" s="58" t="str">
        <f t="shared" si="11"/>
        <v/>
      </c>
      <c r="AV39" s="56" t="str">
        <f t="shared" si="12"/>
        <v/>
      </c>
      <c r="AW39" s="30"/>
      <c r="AX39" s="57">
        <f t="shared" si="13"/>
        <v>0</v>
      </c>
      <c r="AY39" s="59" t="str">
        <f t="shared" si="14"/>
        <v/>
      </c>
      <c r="AZ39" s="56" t="str">
        <f t="shared" si="15"/>
        <v/>
      </c>
      <c r="BA39" s="31"/>
      <c r="BB39" s="60">
        <f t="shared" si="16"/>
        <v>83.9375</v>
      </c>
      <c r="BC39" s="62" t="str">
        <f t="shared" si="17"/>
        <v/>
      </c>
      <c r="BE39" s="30">
        <f t="shared" si="18"/>
        <v>83.25</v>
      </c>
      <c r="BF39" s="30">
        <f t="shared" si="19"/>
        <v>85.25</v>
      </c>
      <c r="BG39" s="296">
        <f t="shared" si="20"/>
        <v>85.25</v>
      </c>
      <c r="BH39" s="30">
        <f t="shared" si="21"/>
        <v>82</v>
      </c>
      <c r="BI39" s="30">
        <f t="shared" si="22"/>
        <v>83.9375</v>
      </c>
    </row>
    <row r="40" spans="1:61" ht="24" x14ac:dyDescent="0.2">
      <c r="A40" s="39">
        <v>30</v>
      </c>
      <c r="B40" s="297" t="s">
        <v>265</v>
      </c>
      <c r="C40" s="119" t="s">
        <v>178</v>
      </c>
      <c r="D40" s="119" t="s">
        <v>218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11"/>
      <c r="AD40" s="30"/>
      <c r="AE40" s="30"/>
      <c r="AF40" s="30"/>
      <c r="AG40" s="30"/>
      <c r="AH40" s="30"/>
      <c r="AI40" s="30"/>
      <c r="AJ40" s="13"/>
      <c r="AK40" s="51">
        <f t="shared" si="4"/>
        <v>0</v>
      </c>
      <c r="AL40" s="52">
        <f t="shared" si="5"/>
        <v>0</v>
      </c>
      <c r="AM40" s="53">
        <f t="shared" si="6"/>
        <v>0</v>
      </c>
      <c r="AN40" s="54">
        <f t="shared" si="7"/>
        <v>0</v>
      </c>
      <c r="AO40" s="55">
        <f t="shared" si="8"/>
        <v>0</v>
      </c>
      <c r="AP40" s="45"/>
      <c r="AR40" s="56">
        <f t="shared" si="9"/>
        <v>0</v>
      </c>
      <c r="AS40" s="30"/>
      <c r="AT40" s="57">
        <f t="shared" si="10"/>
        <v>0</v>
      </c>
      <c r="AU40" s="58" t="str">
        <f t="shared" si="11"/>
        <v/>
      </c>
      <c r="AV40" s="56" t="str">
        <f t="shared" si="12"/>
        <v/>
      </c>
      <c r="AW40" s="30"/>
      <c r="AX40" s="57">
        <f t="shared" si="13"/>
        <v>0</v>
      </c>
      <c r="AY40" s="59" t="str">
        <f t="shared" si="14"/>
        <v/>
      </c>
      <c r="AZ40" s="56" t="str">
        <f t="shared" si="15"/>
        <v/>
      </c>
      <c r="BA40" s="31"/>
      <c r="BB40" s="60" t="str">
        <f t="shared" si="16"/>
        <v/>
      </c>
      <c r="BC40" s="62">
        <f t="shared" si="17"/>
        <v>0</v>
      </c>
      <c r="BE40" s="30">
        <f t="shared" si="18"/>
        <v>0</v>
      </c>
      <c r="BF40" s="30">
        <f t="shared" si="19"/>
        <v>0</v>
      </c>
      <c r="BG40" s="296">
        <f t="shared" si="20"/>
        <v>0</v>
      </c>
      <c r="BH40" s="30">
        <f t="shared" si="21"/>
        <v>0</v>
      </c>
      <c r="BI40" s="30">
        <f t="shared" si="22"/>
        <v>0</v>
      </c>
    </row>
    <row r="41" spans="1:61" ht="24" x14ac:dyDescent="0.2">
      <c r="A41" s="39">
        <v>31</v>
      </c>
      <c r="B41" s="297" t="s">
        <v>266</v>
      </c>
      <c r="C41" s="118" t="s">
        <v>147</v>
      </c>
      <c r="D41" s="118" t="s">
        <v>219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11"/>
      <c r="AD41" s="30"/>
      <c r="AE41" s="30"/>
      <c r="AF41" s="30"/>
      <c r="AG41" s="30"/>
      <c r="AH41" s="30"/>
      <c r="AI41" s="30"/>
      <c r="AJ41" s="13"/>
      <c r="AK41" s="51">
        <f t="shared" si="4"/>
        <v>0</v>
      </c>
      <c r="AL41" s="52">
        <f t="shared" si="5"/>
        <v>0</v>
      </c>
      <c r="AM41" s="53">
        <f t="shared" si="6"/>
        <v>0</v>
      </c>
      <c r="AN41" s="54">
        <f t="shared" si="7"/>
        <v>0</v>
      </c>
      <c r="AO41" s="55">
        <f t="shared" si="8"/>
        <v>0</v>
      </c>
      <c r="AP41" s="45"/>
      <c r="AR41" s="56">
        <f t="shared" si="9"/>
        <v>0</v>
      </c>
      <c r="AS41" s="30"/>
      <c r="AT41" s="57">
        <f t="shared" si="10"/>
        <v>0</v>
      </c>
      <c r="AU41" s="58" t="str">
        <f t="shared" si="11"/>
        <v/>
      </c>
      <c r="AV41" s="56" t="str">
        <f t="shared" si="12"/>
        <v/>
      </c>
      <c r="AW41" s="30"/>
      <c r="AX41" s="57">
        <f t="shared" si="13"/>
        <v>0</v>
      </c>
      <c r="AY41" s="59" t="str">
        <f t="shared" si="14"/>
        <v/>
      </c>
      <c r="AZ41" s="56" t="str">
        <f t="shared" si="15"/>
        <v/>
      </c>
      <c r="BA41" s="31"/>
      <c r="BB41" s="60" t="str">
        <f t="shared" si="16"/>
        <v/>
      </c>
      <c r="BC41" s="62">
        <f t="shared" si="17"/>
        <v>0</v>
      </c>
      <c r="BE41" s="30">
        <f t="shared" si="18"/>
        <v>0</v>
      </c>
      <c r="BF41" s="30">
        <f t="shared" si="19"/>
        <v>0</v>
      </c>
      <c r="BG41" s="296">
        <f t="shared" si="20"/>
        <v>0</v>
      </c>
      <c r="BH41" s="30">
        <f t="shared" si="21"/>
        <v>0</v>
      </c>
      <c r="BI41" s="30">
        <f t="shared" si="22"/>
        <v>0</v>
      </c>
    </row>
    <row r="42" spans="1:61" ht="24" x14ac:dyDescent="0.2">
      <c r="A42" s="39">
        <v>32</v>
      </c>
      <c r="B42" s="298" t="s">
        <v>267</v>
      </c>
      <c r="C42" s="119" t="s">
        <v>179</v>
      </c>
      <c r="D42" s="119" t="s">
        <v>220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11"/>
      <c r="AD42" s="30"/>
      <c r="AE42" s="30"/>
      <c r="AF42" s="30"/>
      <c r="AG42" s="30"/>
      <c r="AH42" s="30"/>
      <c r="AI42" s="30"/>
      <c r="AJ42" s="13"/>
      <c r="AK42" s="51">
        <f t="shared" si="4"/>
        <v>0</v>
      </c>
      <c r="AL42" s="52">
        <f t="shared" si="5"/>
        <v>0</v>
      </c>
      <c r="AM42" s="53">
        <f t="shared" si="6"/>
        <v>0</v>
      </c>
      <c r="AN42" s="54">
        <f t="shared" si="7"/>
        <v>0</v>
      </c>
      <c r="AO42" s="55">
        <f t="shared" si="8"/>
        <v>0</v>
      </c>
      <c r="AP42" s="45"/>
      <c r="AR42" s="56">
        <f t="shared" si="9"/>
        <v>0</v>
      </c>
      <c r="AS42" s="30"/>
      <c r="AT42" s="57">
        <f t="shared" si="10"/>
        <v>0</v>
      </c>
      <c r="AU42" s="58" t="str">
        <f t="shared" si="11"/>
        <v/>
      </c>
      <c r="AV42" s="56" t="str">
        <f t="shared" si="12"/>
        <v/>
      </c>
      <c r="AW42" s="30"/>
      <c r="AX42" s="57">
        <f t="shared" si="13"/>
        <v>0</v>
      </c>
      <c r="AY42" s="59" t="str">
        <f t="shared" si="14"/>
        <v/>
      </c>
      <c r="AZ42" s="56" t="str">
        <f t="shared" si="15"/>
        <v/>
      </c>
      <c r="BA42" s="31"/>
      <c r="BB42" s="60" t="str">
        <f t="shared" si="16"/>
        <v/>
      </c>
      <c r="BC42" s="62">
        <f t="shared" si="17"/>
        <v>0</v>
      </c>
      <c r="BE42" s="30">
        <f t="shared" si="18"/>
        <v>0</v>
      </c>
      <c r="BF42" s="30">
        <f t="shared" si="19"/>
        <v>0</v>
      </c>
      <c r="BG42" s="296">
        <f t="shared" si="20"/>
        <v>0</v>
      </c>
      <c r="BH42" s="30">
        <f t="shared" si="21"/>
        <v>0</v>
      </c>
      <c r="BI42" s="30">
        <f t="shared" si="22"/>
        <v>0</v>
      </c>
    </row>
    <row r="43" spans="1:61" ht="24" x14ac:dyDescent="0.2">
      <c r="A43" s="39">
        <v>33</v>
      </c>
      <c r="B43" s="297" t="s">
        <v>268</v>
      </c>
      <c r="C43" s="118" t="s">
        <v>180</v>
      </c>
      <c r="D43" s="118" t="s">
        <v>221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11"/>
      <c r="AD43" s="30"/>
      <c r="AE43" s="30"/>
      <c r="AF43" s="30"/>
      <c r="AG43" s="30"/>
      <c r="AH43" s="30"/>
      <c r="AI43" s="30"/>
      <c r="AJ43" s="13"/>
      <c r="AK43" s="51">
        <f t="shared" si="4"/>
        <v>0</v>
      </c>
      <c r="AL43" s="52">
        <f t="shared" si="5"/>
        <v>0</v>
      </c>
      <c r="AM43" s="53">
        <f t="shared" si="6"/>
        <v>0</v>
      </c>
      <c r="AN43" s="54">
        <f t="shared" si="7"/>
        <v>0</v>
      </c>
      <c r="AO43" s="55">
        <f t="shared" si="8"/>
        <v>0</v>
      </c>
      <c r="AP43" s="45"/>
      <c r="AR43" s="56">
        <f t="shared" si="9"/>
        <v>0</v>
      </c>
      <c r="AS43" s="30"/>
      <c r="AT43" s="57">
        <f t="shared" si="10"/>
        <v>0</v>
      </c>
      <c r="AU43" s="58" t="str">
        <f t="shared" si="11"/>
        <v/>
      </c>
      <c r="AV43" s="56" t="str">
        <f t="shared" si="12"/>
        <v/>
      </c>
      <c r="AW43" s="30"/>
      <c r="AX43" s="57">
        <f t="shared" si="13"/>
        <v>0</v>
      </c>
      <c r="AY43" s="59" t="str">
        <f t="shared" si="14"/>
        <v/>
      </c>
      <c r="AZ43" s="56" t="str">
        <f t="shared" si="15"/>
        <v/>
      </c>
      <c r="BA43" s="31"/>
      <c r="BB43" s="60" t="str">
        <f t="shared" si="16"/>
        <v/>
      </c>
      <c r="BC43" s="62">
        <f t="shared" si="17"/>
        <v>0</v>
      </c>
      <c r="BE43" s="30">
        <f t="shared" si="18"/>
        <v>0</v>
      </c>
      <c r="BF43" s="30">
        <f t="shared" si="19"/>
        <v>0</v>
      </c>
      <c r="BG43" s="296">
        <f t="shared" si="20"/>
        <v>0</v>
      </c>
      <c r="BH43" s="30">
        <f t="shared" si="21"/>
        <v>0</v>
      </c>
      <c r="BI43" s="30">
        <f t="shared" si="22"/>
        <v>0</v>
      </c>
    </row>
    <row r="44" spans="1:61" ht="24" x14ac:dyDescent="0.2">
      <c r="A44" s="39">
        <v>34</v>
      </c>
      <c r="B44" s="297" t="s">
        <v>269</v>
      </c>
      <c r="C44" s="119" t="s">
        <v>181</v>
      </c>
      <c r="D44" s="119" t="s">
        <v>222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11"/>
      <c r="AD44" s="30"/>
      <c r="AE44" s="30"/>
      <c r="AF44" s="30"/>
      <c r="AG44" s="30"/>
      <c r="AH44" s="30"/>
      <c r="AI44" s="30"/>
      <c r="AJ44" s="13"/>
      <c r="AK44" s="51">
        <f t="shared" si="4"/>
        <v>0</v>
      </c>
      <c r="AL44" s="52">
        <f t="shared" si="5"/>
        <v>0</v>
      </c>
      <c r="AM44" s="53">
        <f t="shared" si="6"/>
        <v>0</v>
      </c>
      <c r="AN44" s="54">
        <f t="shared" si="7"/>
        <v>0</v>
      </c>
      <c r="AO44" s="55">
        <f t="shared" si="8"/>
        <v>0</v>
      </c>
      <c r="AP44" s="45"/>
      <c r="AR44" s="56">
        <f t="shared" si="9"/>
        <v>0</v>
      </c>
      <c r="AS44" s="30"/>
      <c r="AT44" s="57">
        <f t="shared" si="10"/>
        <v>0</v>
      </c>
      <c r="AU44" s="58" t="str">
        <f t="shared" si="11"/>
        <v/>
      </c>
      <c r="AV44" s="56" t="str">
        <f t="shared" si="12"/>
        <v/>
      </c>
      <c r="AW44" s="30"/>
      <c r="AX44" s="57">
        <f t="shared" si="13"/>
        <v>0</v>
      </c>
      <c r="AY44" s="59" t="str">
        <f t="shared" si="14"/>
        <v/>
      </c>
      <c r="AZ44" s="56" t="str">
        <f t="shared" si="15"/>
        <v/>
      </c>
      <c r="BA44" s="31"/>
      <c r="BB44" s="60" t="str">
        <f t="shared" si="16"/>
        <v/>
      </c>
      <c r="BC44" s="62">
        <f t="shared" si="17"/>
        <v>0</v>
      </c>
      <c r="BE44" s="30">
        <f t="shared" si="18"/>
        <v>0</v>
      </c>
      <c r="BF44" s="30">
        <f t="shared" si="19"/>
        <v>0</v>
      </c>
      <c r="BG44" s="296">
        <f t="shared" si="20"/>
        <v>0</v>
      </c>
      <c r="BH44" s="30">
        <f t="shared" si="21"/>
        <v>0</v>
      </c>
      <c r="BI44" s="30">
        <f t="shared" si="22"/>
        <v>0</v>
      </c>
    </row>
    <row r="45" spans="1:61" ht="24" x14ac:dyDescent="0.2">
      <c r="A45" s="39">
        <v>35</v>
      </c>
      <c r="B45" s="298" t="s">
        <v>270</v>
      </c>
      <c r="C45" s="118" t="s">
        <v>180</v>
      </c>
      <c r="D45" s="118" t="s">
        <v>223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13"/>
      <c r="U45" s="29"/>
      <c r="V45" s="30"/>
      <c r="W45" s="30"/>
      <c r="X45" s="30"/>
      <c r="Y45" s="30"/>
      <c r="Z45" s="30"/>
      <c r="AA45" s="30"/>
      <c r="AB45" s="31"/>
      <c r="AC45" s="11"/>
      <c r="AD45" s="30"/>
      <c r="AE45" s="30"/>
      <c r="AF45" s="30"/>
      <c r="AG45" s="30"/>
      <c r="AH45" s="30"/>
      <c r="AI45" s="30"/>
      <c r="AJ45" s="13"/>
      <c r="AK45" s="51">
        <f t="shared" si="4"/>
        <v>0</v>
      </c>
      <c r="AL45" s="52">
        <f t="shared" si="5"/>
        <v>0</v>
      </c>
      <c r="AM45" s="53">
        <f t="shared" si="6"/>
        <v>0</v>
      </c>
      <c r="AN45" s="54">
        <f t="shared" si="7"/>
        <v>0</v>
      </c>
      <c r="AO45" s="55">
        <f t="shared" si="8"/>
        <v>0</v>
      </c>
      <c r="AP45" s="45"/>
      <c r="AR45" s="56">
        <f t="shared" si="9"/>
        <v>0</v>
      </c>
      <c r="AS45" s="30"/>
      <c r="AT45" s="57">
        <f t="shared" si="10"/>
        <v>0</v>
      </c>
      <c r="AU45" s="58" t="str">
        <f t="shared" si="11"/>
        <v/>
      </c>
      <c r="AV45" s="56" t="str">
        <f t="shared" si="12"/>
        <v/>
      </c>
      <c r="AW45" s="30"/>
      <c r="AX45" s="57">
        <f t="shared" si="13"/>
        <v>0</v>
      </c>
      <c r="AY45" s="59" t="str">
        <f t="shared" si="14"/>
        <v/>
      </c>
      <c r="AZ45" s="56" t="str">
        <f t="shared" si="15"/>
        <v/>
      </c>
      <c r="BA45" s="31"/>
      <c r="BB45" s="60" t="str">
        <f t="shared" si="16"/>
        <v/>
      </c>
      <c r="BC45" s="62">
        <f t="shared" si="17"/>
        <v>0</v>
      </c>
      <c r="BE45" s="30">
        <f t="shared" si="18"/>
        <v>0</v>
      </c>
      <c r="BF45" s="30">
        <f t="shared" si="19"/>
        <v>0</v>
      </c>
      <c r="BG45" s="296">
        <f t="shared" si="20"/>
        <v>0</v>
      </c>
      <c r="BH45" s="30">
        <f t="shared" si="21"/>
        <v>0</v>
      </c>
      <c r="BI45" s="30">
        <f t="shared" si="22"/>
        <v>0</v>
      </c>
    </row>
    <row r="46" spans="1:61" ht="24" x14ac:dyDescent="0.2">
      <c r="A46" s="39">
        <v>36</v>
      </c>
      <c r="B46" s="297" t="s">
        <v>271</v>
      </c>
      <c r="C46" s="119" t="s">
        <v>182</v>
      </c>
      <c r="D46" s="119" t="s">
        <v>224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13"/>
      <c r="U46" s="29"/>
      <c r="V46" s="30"/>
      <c r="W46" s="30"/>
      <c r="X46" s="30"/>
      <c r="Y46" s="30"/>
      <c r="Z46" s="30"/>
      <c r="AA46" s="30"/>
      <c r="AB46" s="31"/>
      <c r="AC46" s="11"/>
      <c r="AD46" s="30"/>
      <c r="AE46" s="30"/>
      <c r="AF46" s="30"/>
      <c r="AG46" s="30"/>
      <c r="AH46" s="30"/>
      <c r="AI46" s="30"/>
      <c r="AJ46" s="13"/>
      <c r="AK46" s="51">
        <f t="shared" si="4"/>
        <v>0</v>
      </c>
      <c r="AL46" s="52">
        <f t="shared" si="5"/>
        <v>0</v>
      </c>
      <c r="AM46" s="53">
        <f t="shared" si="6"/>
        <v>0</v>
      </c>
      <c r="AN46" s="54">
        <f t="shared" si="7"/>
        <v>0</v>
      </c>
      <c r="AO46" s="55">
        <f t="shared" si="8"/>
        <v>0</v>
      </c>
      <c r="AP46" s="45"/>
      <c r="AR46" s="56">
        <f t="shared" si="9"/>
        <v>0</v>
      </c>
      <c r="AS46" s="30"/>
      <c r="AT46" s="57">
        <f t="shared" si="10"/>
        <v>0</v>
      </c>
      <c r="AU46" s="58" t="str">
        <f t="shared" si="11"/>
        <v/>
      </c>
      <c r="AV46" s="56" t="str">
        <f t="shared" si="12"/>
        <v/>
      </c>
      <c r="AW46" s="30"/>
      <c r="AX46" s="57">
        <f t="shared" si="13"/>
        <v>0</v>
      </c>
      <c r="AY46" s="59" t="str">
        <f t="shared" si="14"/>
        <v/>
      </c>
      <c r="AZ46" s="56" t="str">
        <f t="shared" si="15"/>
        <v/>
      </c>
      <c r="BA46" s="31"/>
      <c r="BB46" s="60" t="str">
        <f t="shared" si="16"/>
        <v/>
      </c>
      <c r="BC46" s="62">
        <f t="shared" si="17"/>
        <v>0</v>
      </c>
      <c r="BE46" s="30">
        <f t="shared" si="18"/>
        <v>0</v>
      </c>
      <c r="BF46" s="30">
        <f t="shared" si="19"/>
        <v>0</v>
      </c>
      <c r="BG46" s="296">
        <f t="shared" si="20"/>
        <v>0</v>
      </c>
      <c r="BH46" s="30">
        <f t="shared" si="21"/>
        <v>0</v>
      </c>
      <c r="BI46" s="30">
        <f t="shared" si="22"/>
        <v>0</v>
      </c>
    </row>
    <row r="47" spans="1:61" ht="24" x14ac:dyDescent="0.2">
      <c r="A47" s="39">
        <v>37</v>
      </c>
      <c r="B47" s="297" t="s">
        <v>272</v>
      </c>
      <c r="C47" s="118" t="s">
        <v>183</v>
      </c>
      <c r="D47" s="118" t="s">
        <v>225</v>
      </c>
      <c r="E47" s="29">
        <v>90</v>
      </c>
      <c r="F47" s="30"/>
      <c r="G47" s="30">
        <v>91</v>
      </c>
      <c r="H47" s="30"/>
      <c r="I47" s="30">
        <v>89</v>
      </c>
      <c r="J47" s="30"/>
      <c r="K47" s="30">
        <v>95</v>
      </c>
      <c r="L47" s="31"/>
      <c r="M47" s="29">
        <v>89</v>
      </c>
      <c r="N47" s="30"/>
      <c r="O47" s="30">
        <v>90</v>
      </c>
      <c r="P47" s="30"/>
      <c r="Q47" s="30">
        <v>91</v>
      </c>
      <c r="R47" s="30"/>
      <c r="S47" s="30">
        <v>96</v>
      </c>
      <c r="T47" s="13"/>
      <c r="U47" s="29">
        <v>89</v>
      </c>
      <c r="V47" s="30"/>
      <c r="W47" s="30">
        <v>90</v>
      </c>
      <c r="X47" s="30"/>
      <c r="Y47" s="30">
        <v>91</v>
      </c>
      <c r="Z47" s="30"/>
      <c r="AA47" s="30">
        <v>95</v>
      </c>
      <c r="AB47" s="31"/>
      <c r="AC47" s="11">
        <v>88</v>
      </c>
      <c r="AD47" s="30"/>
      <c r="AE47" s="30">
        <v>89</v>
      </c>
      <c r="AF47" s="30"/>
      <c r="AG47" s="30">
        <v>90</v>
      </c>
      <c r="AH47" s="30"/>
      <c r="AI47" s="30">
        <v>95</v>
      </c>
      <c r="AJ47" s="13"/>
      <c r="AK47" s="51">
        <f t="shared" si="4"/>
        <v>91.25</v>
      </c>
      <c r="AL47" s="52">
        <f t="shared" si="5"/>
        <v>91.5</v>
      </c>
      <c r="AM47" s="53">
        <f t="shared" si="6"/>
        <v>91.25</v>
      </c>
      <c r="AN47" s="54">
        <f t="shared" si="7"/>
        <v>90.5</v>
      </c>
      <c r="AO47" s="55">
        <f t="shared" si="8"/>
        <v>91.125</v>
      </c>
      <c r="AP47" s="45"/>
      <c r="AR47" s="56" t="str">
        <f t="shared" si="9"/>
        <v/>
      </c>
      <c r="AS47" s="30"/>
      <c r="AT47" s="57">
        <f t="shared" si="10"/>
        <v>0</v>
      </c>
      <c r="AU47" s="58" t="str">
        <f t="shared" si="11"/>
        <v/>
      </c>
      <c r="AV47" s="56" t="str">
        <f t="shared" si="12"/>
        <v/>
      </c>
      <c r="AW47" s="30"/>
      <c r="AX47" s="57">
        <f t="shared" si="13"/>
        <v>0</v>
      </c>
      <c r="AY47" s="59" t="str">
        <f t="shared" si="14"/>
        <v/>
      </c>
      <c r="AZ47" s="56" t="str">
        <f t="shared" si="15"/>
        <v/>
      </c>
      <c r="BA47" s="31"/>
      <c r="BB47" s="60">
        <f t="shared" si="16"/>
        <v>91.125</v>
      </c>
      <c r="BC47" s="62" t="str">
        <f t="shared" si="17"/>
        <v/>
      </c>
      <c r="BE47" s="30">
        <f t="shared" si="18"/>
        <v>89</v>
      </c>
      <c r="BF47" s="30">
        <f t="shared" si="19"/>
        <v>90</v>
      </c>
      <c r="BG47" s="296">
        <f t="shared" si="20"/>
        <v>90.25</v>
      </c>
      <c r="BH47" s="30">
        <f t="shared" si="21"/>
        <v>95.25</v>
      </c>
      <c r="BI47" s="30">
        <f t="shared" si="22"/>
        <v>91.125</v>
      </c>
    </row>
    <row r="48" spans="1:61" ht="24" x14ac:dyDescent="0.2">
      <c r="A48" s="39">
        <v>38</v>
      </c>
      <c r="B48" s="298" t="s">
        <v>273</v>
      </c>
      <c r="C48" s="119" t="s">
        <v>184</v>
      </c>
      <c r="D48" s="119" t="s">
        <v>226</v>
      </c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4"/>
        <v>0</v>
      </c>
      <c r="AL48" s="52">
        <f t="shared" si="5"/>
        <v>0</v>
      </c>
      <c r="AM48" s="53">
        <f t="shared" si="6"/>
        <v>0</v>
      </c>
      <c r="AN48" s="54">
        <f t="shared" si="7"/>
        <v>0</v>
      </c>
      <c r="AO48" s="55">
        <f t="shared" si="8"/>
        <v>0</v>
      </c>
      <c r="AP48" s="45"/>
      <c r="AR48" s="56">
        <f t="shared" si="9"/>
        <v>0</v>
      </c>
      <c r="AS48" s="30"/>
      <c r="AT48" s="57">
        <f t="shared" si="10"/>
        <v>0</v>
      </c>
      <c r="AU48" s="58" t="str">
        <f t="shared" si="11"/>
        <v/>
      </c>
      <c r="AV48" s="56" t="str">
        <f t="shared" si="12"/>
        <v/>
      </c>
      <c r="AW48" s="30"/>
      <c r="AX48" s="57">
        <f t="shared" si="13"/>
        <v>0</v>
      </c>
      <c r="AY48" s="59" t="str">
        <f t="shared" si="14"/>
        <v/>
      </c>
      <c r="AZ48" s="56" t="str">
        <f t="shared" si="15"/>
        <v/>
      </c>
      <c r="BA48" s="31"/>
      <c r="BB48" s="60" t="str">
        <f t="shared" si="16"/>
        <v/>
      </c>
      <c r="BC48" s="62">
        <f t="shared" si="17"/>
        <v>0</v>
      </c>
      <c r="BE48" s="30">
        <f t="shared" si="18"/>
        <v>0</v>
      </c>
      <c r="BF48" s="30">
        <f t="shared" si="19"/>
        <v>0</v>
      </c>
      <c r="BG48" s="296">
        <f t="shared" si="20"/>
        <v>0</v>
      </c>
      <c r="BH48" s="30">
        <f t="shared" si="21"/>
        <v>0</v>
      </c>
      <c r="BI48" s="30">
        <f t="shared" si="22"/>
        <v>0</v>
      </c>
    </row>
    <row r="49" spans="1:61" ht="24" x14ac:dyDescent="0.2">
      <c r="A49" s="39">
        <v>39</v>
      </c>
      <c r="B49" s="297" t="s">
        <v>274</v>
      </c>
      <c r="C49" s="118" t="s">
        <v>185</v>
      </c>
      <c r="D49" s="118" t="s">
        <v>227</v>
      </c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4"/>
        <v>0</v>
      </c>
      <c r="AL49" s="52">
        <f t="shared" si="5"/>
        <v>0</v>
      </c>
      <c r="AM49" s="53">
        <f t="shared" si="6"/>
        <v>0</v>
      </c>
      <c r="AN49" s="54">
        <f t="shared" si="7"/>
        <v>0</v>
      </c>
      <c r="AO49" s="55">
        <f t="shared" si="8"/>
        <v>0</v>
      </c>
      <c r="AP49" s="45"/>
      <c r="AR49" s="56">
        <f t="shared" si="9"/>
        <v>0</v>
      </c>
      <c r="AS49" s="30"/>
      <c r="AT49" s="57">
        <f t="shared" si="10"/>
        <v>0</v>
      </c>
      <c r="AU49" s="58" t="str">
        <f t="shared" si="11"/>
        <v/>
      </c>
      <c r="AV49" s="56" t="str">
        <f t="shared" si="12"/>
        <v/>
      </c>
      <c r="AW49" s="30"/>
      <c r="AX49" s="57">
        <f t="shared" si="13"/>
        <v>0</v>
      </c>
      <c r="AY49" s="59" t="str">
        <f t="shared" si="14"/>
        <v/>
      </c>
      <c r="AZ49" s="56" t="str">
        <f t="shared" si="15"/>
        <v/>
      </c>
      <c r="BA49" s="31"/>
      <c r="BB49" s="60" t="str">
        <f t="shared" si="16"/>
        <v/>
      </c>
      <c r="BC49" s="62">
        <f t="shared" si="17"/>
        <v>0</v>
      </c>
      <c r="BE49" s="30">
        <f t="shared" si="18"/>
        <v>0</v>
      </c>
      <c r="BF49" s="30">
        <f t="shared" si="19"/>
        <v>0</v>
      </c>
      <c r="BG49" s="296">
        <f t="shared" si="20"/>
        <v>0</v>
      </c>
      <c r="BH49" s="30">
        <f t="shared" si="21"/>
        <v>0</v>
      </c>
      <c r="BI49" s="30">
        <f t="shared" si="22"/>
        <v>0</v>
      </c>
    </row>
    <row r="50" spans="1:61" ht="24" x14ac:dyDescent="0.2">
      <c r="A50" s="39">
        <v>40</v>
      </c>
      <c r="B50" s="297" t="s">
        <v>275</v>
      </c>
      <c r="C50" s="119" t="s">
        <v>186</v>
      </c>
      <c r="D50" s="119" t="s">
        <v>228</v>
      </c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4"/>
        <v>0</v>
      </c>
      <c r="AL50" s="52">
        <f t="shared" si="5"/>
        <v>0</v>
      </c>
      <c r="AM50" s="53">
        <f t="shared" si="6"/>
        <v>0</v>
      </c>
      <c r="AN50" s="54">
        <f t="shared" si="7"/>
        <v>0</v>
      </c>
      <c r="AO50" s="55">
        <f t="shared" si="8"/>
        <v>0</v>
      </c>
      <c r="AP50" s="45"/>
      <c r="AR50" s="56">
        <f t="shared" si="9"/>
        <v>0</v>
      </c>
      <c r="AS50" s="30"/>
      <c r="AT50" s="57">
        <f t="shared" si="10"/>
        <v>0</v>
      </c>
      <c r="AU50" s="58" t="str">
        <f t="shared" si="11"/>
        <v/>
      </c>
      <c r="AV50" s="56" t="str">
        <f t="shared" si="12"/>
        <v/>
      </c>
      <c r="AW50" s="30"/>
      <c r="AX50" s="57">
        <f t="shared" si="13"/>
        <v>0</v>
      </c>
      <c r="AY50" s="59" t="str">
        <f t="shared" si="14"/>
        <v/>
      </c>
      <c r="AZ50" s="56" t="str">
        <f t="shared" si="15"/>
        <v/>
      </c>
      <c r="BA50" s="31"/>
      <c r="BB50" s="60" t="str">
        <f t="shared" si="16"/>
        <v/>
      </c>
      <c r="BC50" s="62">
        <f t="shared" si="17"/>
        <v>0</v>
      </c>
      <c r="BE50" s="30">
        <f t="shared" si="18"/>
        <v>0</v>
      </c>
      <c r="BF50" s="30">
        <f t="shared" si="19"/>
        <v>0</v>
      </c>
      <c r="BG50" s="296">
        <f t="shared" si="20"/>
        <v>0</v>
      </c>
      <c r="BH50" s="30">
        <f t="shared" si="21"/>
        <v>0</v>
      </c>
      <c r="BI50" s="30">
        <f t="shared" si="22"/>
        <v>0</v>
      </c>
    </row>
    <row r="51" spans="1:61" ht="24" x14ac:dyDescent="0.2">
      <c r="A51" s="39">
        <v>41</v>
      </c>
      <c r="B51" s="298" t="s">
        <v>276</v>
      </c>
      <c r="C51" s="118" t="s">
        <v>187</v>
      </c>
      <c r="D51" s="118" t="s">
        <v>229</v>
      </c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4"/>
        <v>0</v>
      </c>
      <c r="AL51" s="52">
        <f t="shared" si="5"/>
        <v>0</v>
      </c>
      <c r="AM51" s="53">
        <f t="shared" si="6"/>
        <v>0</v>
      </c>
      <c r="AN51" s="54">
        <f t="shared" si="7"/>
        <v>0</v>
      </c>
      <c r="AO51" s="55">
        <f t="shared" si="8"/>
        <v>0</v>
      </c>
      <c r="AP51" s="45"/>
      <c r="AR51" s="56">
        <f t="shared" si="9"/>
        <v>0</v>
      </c>
      <c r="AS51" s="30"/>
      <c r="AT51" s="57">
        <f t="shared" si="10"/>
        <v>0</v>
      </c>
      <c r="AU51" s="58" t="str">
        <f t="shared" si="11"/>
        <v/>
      </c>
      <c r="AV51" s="56" t="str">
        <f t="shared" si="12"/>
        <v/>
      </c>
      <c r="AW51" s="30"/>
      <c r="AX51" s="57">
        <f t="shared" si="13"/>
        <v>0</v>
      </c>
      <c r="AY51" s="59" t="str">
        <f t="shared" si="14"/>
        <v/>
      </c>
      <c r="AZ51" s="56" t="str">
        <f t="shared" si="15"/>
        <v/>
      </c>
      <c r="BA51" s="31"/>
      <c r="BB51" s="60" t="str">
        <f t="shared" si="16"/>
        <v/>
      </c>
      <c r="BC51" s="62">
        <f t="shared" si="17"/>
        <v>0</v>
      </c>
      <c r="BE51" s="30">
        <f t="shared" si="18"/>
        <v>0</v>
      </c>
      <c r="BF51" s="30">
        <f t="shared" si="19"/>
        <v>0</v>
      </c>
      <c r="BG51" s="296">
        <f t="shared" si="20"/>
        <v>0</v>
      </c>
      <c r="BH51" s="30">
        <f t="shared" si="21"/>
        <v>0</v>
      </c>
      <c r="BI51" s="30">
        <f t="shared" si="22"/>
        <v>0</v>
      </c>
    </row>
    <row r="52" spans="1:61" ht="24" x14ac:dyDescent="0.2">
      <c r="A52" s="39">
        <v>42</v>
      </c>
      <c r="B52" s="297" t="s">
        <v>277</v>
      </c>
      <c r="C52" s="119" t="s">
        <v>146</v>
      </c>
      <c r="D52" s="119" t="s">
        <v>230</v>
      </c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4"/>
        <v>0</v>
      </c>
      <c r="AL52" s="52">
        <f t="shared" si="5"/>
        <v>0</v>
      </c>
      <c r="AM52" s="53">
        <f t="shared" si="6"/>
        <v>0</v>
      </c>
      <c r="AN52" s="54">
        <f t="shared" si="7"/>
        <v>0</v>
      </c>
      <c r="AO52" s="55">
        <f t="shared" si="8"/>
        <v>0</v>
      </c>
      <c r="AP52" s="45"/>
      <c r="AR52" s="56">
        <f t="shared" si="9"/>
        <v>0</v>
      </c>
      <c r="AS52" s="30"/>
      <c r="AT52" s="57">
        <f t="shared" si="10"/>
        <v>0</v>
      </c>
      <c r="AU52" s="58" t="str">
        <f t="shared" si="11"/>
        <v/>
      </c>
      <c r="AV52" s="56" t="str">
        <f t="shared" si="12"/>
        <v/>
      </c>
      <c r="AW52" s="30"/>
      <c r="AX52" s="57">
        <f t="shared" si="13"/>
        <v>0</v>
      </c>
      <c r="AY52" s="59" t="str">
        <f t="shared" si="14"/>
        <v/>
      </c>
      <c r="AZ52" s="56" t="str">
        <f t="shared" si="15"/>
        <v/>
      </c>
      <c r="BA52" s="31"/>
      <c r="BB52" s="60" t="str">
        <f t="shared" si="16"/>
        <v/>
      </c>
      <c r="BC52" s="62">
        <f t="shared" si="17"/>
        <v>0</v>
      </c>
      <c r="BE52" s="30">
        <f t="shared" si="18"/>
        <v>0</v>
      </c>
      <c r="BF52" s="30">
        <f t="shared" si="19"/>
        <v>0</v>
      </c>
      <c r="BG52" s="296">
        <f t="shared" si="20"/>
        <v>0</v>
      </c>
      <c r="BH52" s="30">
        <f t="shared" si="21"/>
        <v>0</v>
      </c>
      <c r="BI52" s="30">
        <f t="shared" si="22"/>
        <v>0</v>
      </c>
    </row>
    <row r="53" spans="1:61" ht="24" x14ac:dyDescent="0.2">
      <c r="A53" s="39">
        <v>43</v>
      </c>
      <c r="B53" s="297" t="s">
        <v>278</v>
      </c>
      <c r="C53" s="118" t="s">
        <v>188</v>
      </c>
      <c r="D53" s="118" t="s">
        <v>231</v>
      </c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4"/>
        <v>0</v>
      </c>
      <c r="AL53" s="52">
        <f t="shared" si="5"/>
        <v>0</v>
      </c>
      <c r="AM53" s="53">
        <f t="shared" si="6"/>
        <v>0</v>
      </c>
      <c r="AN53" s="54">
        <f t="shared" si="7"/>
        <v>0</v>
      </c>
      <c r="AO53" s="55">
        <f t="shared" si="8"/>
        <v>0</v>
      </c>
      <c r="AP53" s="45"/>
      <c r="AR53" s="56">
        <f t="shared" si="9"/>
        <v>0</v>
      </c>
      <c r="AS53" s="30"/>
      <c r="AT53" s="57">
        <f t="shared" si="10"/>
        <v>0</v>
      </c>
      <c r="AU53" s="58" t="str">
        <f t="shared" si="11"/>
        <v/>
      </c>
      <c r="AV53" s="56" t="str">
        <f t="shared" si="12"/>
        <v/>
      </c>
      <c r="AW53" s="30"/>
      <c r="AX53" s="57">
        <f t="shared" si="13"/>
        <v>0</v>
      </c>
      <c r="AY53" s="59" t="str">
        <f t="shared" si="14"/>
        <v/>
      </c>
      <c r="AZ53" s="56" t="str">
        <f t="shared" si="15"/>
        <v/>
      </c>
      <c r="BA53" s="31"/>
      <c r="BB53" s="60" t="str">
        <f t="shared" si="16"/>
        <v/>
      </c>
      <c r="BC53" s="62">
        <f t="shared" si="17"/>
        <v>0</v>
      </c>
      <c r="BE53" s="30">
        <f t="shared" si="18"/>
        <v>0</v>
      </c>
      <c r="BF53" s="30">
        <f t="shared" si="19"/>
        <v>0</v>
      </c>
      <c r="BG53" s="296">
        <f t="shared" si="20"/>
        <v>0</v>
      </c>
      <c r="BH53" s="30">
        <f t="shared" si="21"/>
        <v>0</v>
      </c>
      <c r="BI53" s="30">
        <f t="shared" si="22"/>
        <v>0</v>
      </c>
    </row>
    <row r="54" spans="1:61" ht="24" x14ac:dyDescent="0.2">
      <c r="A54" s="39">
        <v>44</v>
      </c>
      <c r="B54" s="298" t="s">
        <v>279</v>
      </c>
      <c r="C54" s="119" t="s">
        <v>189</v>
      </c>
      <c r="D54" s="119" t="s">
        <v>232</v>
      </c>
      <c r="E54" s="121">
        <v>84</v>
      </c>
      <c r="F54" s="122"/>
      <c r="G54" s="122">
        <v>86</v>
      </c>
      <c r="H54" s="122"/>
      <c r="I54" s="122">
        <v>85</v>
      </c>
      <c r="J54" s="122"/>
      <c r="K54" s="122">
        <v>87</v>
      </c>
      <c r="L54" s="123"/>
      <c r="M54" s="121">
        <v>85</v>
      </c>
      <c r="N54" s="122"/>
      <c r="O54" s="122">
        <v>88</v>
      </c>
      <c r="P54" s="122"/>
      <c r="Q54" s="122">
        <v>83</v>
      </c>
      <c r="R54" s="122"/>
      <c r="S54" s="122">
        <v>85</v>
      </c>
      <c r="T54" s="124"/>
      <c r="U54" s="121">
        <v>88</v>
      </c>
      <c r="V54" s="122"/>
      <c r="W54" s="122">
        <v>86</v>
      </c>
      <c r="X54" s="122"/>
      <c r="Y54" s="122">
        <v>85</v>
      </c>
      <c r="Z54" s="122"/>
      <c r="AA54" s="122">
        <v>87</v>
      </c>
      <c r="AB54" s="123"/>
      <c r="AC54" s="125">
        <v>83</v>
      </c>
      <c r="AD54" s="122"/>
      <c r="AE54" s="122">
        <v>80</v>
      </c>
      <c r="AF54" s="122"/>
      <c r="AG54" s="122">
        <v>84</v>
      </c>
      <c r="AH54" s="122"/>
      <c r="AI54" s="122">
        <v>89</v>
      </c>
      <c r="AJ54" s="124"/>
      <c r="AK54" s="126">
        <f t="shared" si="4"/>
        <v>85.5</v>
      </c>
      <c r="AL54" s="127">
        <f t="shared" si="5"/>
        <v>85.25</v>
      </c>
      <c r="AM54" s="128">
        <f t="shared" si="6"/>
        <v>86.5</v>
      </c>
      <c r="AN54" s="129">
        <f t="shared" si="7"/>
        <v>84</v>
      </c>
      <c r="AO54" s="130">
        <f t="shared" si="8"/>
        <v>85.3125</v>
      </c>
      <c r="AP54" s="131"/>
      <c r="AR54" s="132" t="str">
        <f t="shared" si="9"/>
        <v/>
      </c>
      <c r="AS54" s="122"/>
      <c r="AT54" s="133">
        <f t="shared" si="10"/>
        <v>0</v>
      </c>
      <c r="AU54" s="134" t="str">
        <f t="shared" si="11"/>
        <v/>
      </c>
      <c r="AV54" s="132" t="str">
        <f t="shared" si="12"/>
        <v/>
      </c>
      <c r="AW54" s="122"/>
      <c r="AX54" s="133">
        <f t="shared" si="13"/>
        <v>0</v>
      </c>
      <c r="AY54" s="135" t="str">
        <f t="shared" si="14"/>
        <v/>
      </c>
      <c r="AZ54" s="132" t="str">
        <f t="shared" si="15"/>
        <v/>
      </c>
      <c r="BA54" s="123"/>
      <c r="BB54" s="136">
        <f t="shared" si="16"/>
        <v>85.3125</v>
      </c>
      <c r="BC54" s="137" t="str">
        <f t="shared" si="17"/>
        <v/>
      </c>
      <c r="BE54" s="30">
        <f t="shared" si="18"/>
        <v>85</v>
      </c>
      <c r="BF54" s="30">
        <f t="shared" si="19"/>
        <v>85</v>
      </c>
      <c r="BG54" s="296">
        <f t="shared" si="20"/>
        <v>84.25</v>
      </c>
      <c r="BH54" s="30">
        <f t="shared" si="21"/>
        <v>87</v>
      </c>
      <c r="BI54" s="30">
        <f t="shared" si="22"/>
        <v>85.3125</v>
      </c>
    </row>
    <row r="55" spans="1:61" ht="16" thickBot="1" x14ac:dyDescent="0.25">
      <c r="A55" s="40">
        <v>45</v>
      </c>
      <c r="B55" s="297" t="s">
        <v>280</v>
      </c>
      <c r="C55" s="118" t="s">
        <v>190</v>
      </c>
      <c r="D55" s="120" t="s">
        <v>233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4"/>
        <v>0</v>
      </c>
      <c r="AL55" s="52">
        <f t="shared" si="5"/>
        <v>0</v>
      </c>
      <c r="AM55" s="53">
        <f t="shared" si="6"/>
        <v>0</v>
      </c>
      <c r="AN55" s="54">
        <f t="shared" si="7"/>
        <v>0</v>
      </c>
      <c r="AO55" s="139">
        <f t="shared" si="8"/>
        <v>0</v>
      </c>
      <c r="AP55" s="140"/>
      <c r="AQ55" s="141"/>
      <c r="AR55" s="57">
        <f t="shared" si="9"/>
        <v>0</v>
      </c>
      <c r="AS55" s="30"/>
      <c r="AT55" s="57">
        <f t="shared" si="10"/>
        <v>0</v>
      </c>
      <c r="AU55" s="57" t="str">
        <f t="shared" si="11"/>
        <v/>
      </c>
      <c r="AV55" s="57" t="str">
        <f t="shared" si="12"/>
        <v/>
      </c>
      <c r="AW55" s="30"/>
      <c r="AX55" s="57">
        <f t="shared" si="13"/>
        <v>0</v>
      </c>
      <c r="AY55" s="57" t="str">
        <f t="shared" si="14"/>
        <v/>
      </c>
      <c r="AZ55" s="57" t="str">
        <f t="shared" si="15"/>
        <v/>
      </c>
      <c r="BA55" s="30"/>
      <c r="BB55" s="142" t="str">
        <f t="shared" si="16"/>
        <v/>
      </c>
      <c r="BC55" s="143">
        <f t="shared" si="17"/>
        <v>0</v>
      </c>
      <c r="BE55" s="30">
        <f t="shared" si="18"/>
        <v>0</v>
      </c>
      <c r="BF55" s="30">
        <f t="shared" si="19"/>
        <v>0</v>
      </c>
      <c r="BG55" s="296">
        <f t="shared" si="20"/>
        <v>0</v>
      </c>
      <c r="BH55" s="30">
        <f t="shared" si="21"/>
        <v>0</v>
      </c>
      <c r="BI55" s="30">
        <f t="shared" si="22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1 M12:N41 AC12:AD41 E42:AJ55">
    <cfRule type="cellIs" dxfId="17" priority="5" operator="lessThan">
      <formula>70</formula>
    </cfRule>
  </conditionalFormatting>
  <conditionalFormatting sqref="E11:AJ11">
    <cfRule type="cellIs" dxfId="16" priority="1" operator="lessThan">
      <formula>70</formula>
    </cfRule>
  </conditionalFormatting>
  <conditionalFormatting sqref="G12:L41">
    <cfRule type="cellIs" dxfId="15" priority="4" operator="lessThan">
      <formula>70</formula>
    </cfRule>
  </conditionalFormatting>
  <conditionalFormatting sqref="O12:AB41">
    <cfRule type="cellIs" dxfId="14" priority="3" operator="lessThan">
      <formula>70</formula>
    </cfRule>
  </conditionalFormatting>
  <conditionalFormatting sqref="AE12:AJ41">
    <cfRule type="cellIs" dxfId="13" priority="2" operator="lessThan">
      <formula>70</formula>
    </cfRule>
  </conditionalFormatting>
  <conditionalFormatting sqref="AK11:AP55">
    <cfRule type="cellIs" dxfId="12" priority="13" operator="lessThan">
      <formula>70</formula>
    </cfRule>
  </conditionalFormatting>
  <conditionalFormatting sqref="AR11:AR55">
    <cfRule type="cellIs" dxfId="11" priority="11" operator="lessThan">
      <formula>70</formula>
    </cfRule>
  </conditionalFormatting>
  <conditionalFormatting sqref="AR11:AY55">
    <cfRule type="cellIs" dxfId="10" priority="12" operator="lessThan">
      <formula>70</formula>
    </cfRule>
  </conditionalFormatting>
  <conditionalFormatting sqref="AZ11:AZ55">
    <cfRule type="cellIs" dxfId="9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I55"/>
  <sheetViews>
    <sheetView topLeftCell="P1" zoomScale="120" zoomScaleNormal="120" workbookViewId="0">
      <selection activeCell="BE1" sqref="BE1:BI1048576"/>
    </sheetView>
  </sheetViews>
  <sheetFormatPr baseColWidth="10" defaultColWidth="11.5" defaultRowHeight="15" x14ac:dyDescent="0.2"/>
  <cols>
    <col min="1" max="1" width="4" style="21" customWidth="1"/>
    <col min="2" max="2" width="10" style="21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85" t="s">
        <v>145</v>
      </c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7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0" t="s">
        <v>99</v>
      </c>
      <c r="AP7" s="153" t="s">
        <v>104</v>
      </c>
      <c r="AR7" s="156" t="s">
        <v>20</v>
      </c>
      <c r="AS7" s="157"/>
      <c r="AT7" s="157"/>
      <c r="AU7" s="158"/>
      <c r="AV7" s="162" t="s">
        <v>21</v>
      </c>
      <c r="AW7" s="163"/>
      <c r="AX7" s="163"/>
      <c r="AY7" s="164"/>
      <c r="AZ7" s="146" t="s">
        <v>103</v>
      </c>
      <c r="BA7" s="147"/>
      <c r="BB7" s="146" t="s">
        <v>105</v>
      </c>
      <c r="BC7" s="147"/>
    </row>
    <row r="8" spans="1:61" ht="16" thickBot="1" x14ac:dyDescent="0.25">
      <c r="AO8" s="151"/>
      <c r="AP8" s="154"/>
      <c r="AR8" s="159"/>
      <c r="AS8" s="160"/>
      <c r="AT8" s="160"/>
      <c r="AU8" s="161"/>
      <c r="AV8" s="165"/>
      <c r="AW8" s="166"/>
      <c r="AX8" s="166"/>
      <c r="AY8" s="167"/>
      <c r="AZ8" s="168"/>
      <c r="BA8" s="169"/>
      <c r="BB8" s="148"/>
      <c r="BC8" s="149"/>
    </row>
    <row r="9" spans="1:61" x14ac:dyDescent="0.2">
      <c r="A9" s="188" t="s">
        <v>5</v>
      </c>
      <c r="B9" s="190" t="s">
        <v>235</v>
      </c>
      <c r="C9" s="190" t="s">
        <v>4</v>
      </c>
      <c r="D9" s="192" t="s">
        <v>19</v>
      </c>
      <c r="E9" s="194" t="s">
        <v>91</v>
      </c>
      <c r="F9" s="195"/>
      <c r="G9" s="195"/>
      <c r="H9" s="195"/>
      <c r="I9" s="195"/>
      <c r="J9" s="195"/>
      <c r="K9" s="195"/>
      <c r="L9" s="196"/>
      <c r="M9" s="197" t="s">
        <v>92</v>
      </c>
      <c r="N9" s="198"/>
      <c r="O9" s="198"/>
      <c r="P9" s="198"/>
      <c r="Q9" s="198"/>
      <c r="R9" s="198"/>
      <c r="S9" s="198"/>
      <c r="T9" s="199"/>
      <c r="U9" s="202" t="s">
        <v>93</v>
      </c>
      <c r="V9" s="203"/>
      <c r="W9" s="203"/>
      <c r="X9" s="203"/>
      <c r="Y9" s="203"/>
      <c r="Z9" s="203"/>
      <c r="AA9" s="203"/>
      <c r="AB9" s="204"/>
      <c r="AC9" s="205" t="s">
        <v>94</v>
      </c>
      <c r="AD9" s="206"/>
      <c r="AE9" s="206"/>
      <c r="AF9" s="206"/>
      <c r="AG9" s="206"/>
      <c r="AH9" s="206"/>
      <c r="AI9" s="206"/>
      <c r="AJ9" s="207"/>
      <c r="AK9" s="208" t="s">
        <v>95</v>
      </c>
      <c r="AL9" s="210" t="s">
        <v>96</v>
      </c>
      <c r="AM9" s="212" t="s">
        <v>97</v>
      </c>
      <c r="AN9" s="200" t="s">
        <v>98</v>
      </c>
      <c r="AO9" s="151"/>
      <c r="AP9" s="154"/>
      <c r="AR9" s="179" t="s">
        <v>42</v>
      </c>
      <c r="AS9" s="181" t="s">
        <v>43</v>
      </c>
      <c r="AT9" s="175" t="s">
        <v>44</v>
      </c>
      <c r="AU9" s="177" t="s">
        <v>100</v>
      </c>
      <c r="AV9" s="179" t="s">
        <v>46</v>
      </c>
      <c r="AW9" s="181" t="s">
        <v>106</v>
      </c>
      <c r="AX9" s="175" t="s">
        <v>107</v>
      </c>
      <c r="AY9" s="183" t="s">
        <v>108</v>
      </c>
      <c r="AZ9" s="170" t="s">
        <v>101</v>
      </c>
      <c r="BA9" s="172" t="s">
        <v>102</v>
      </c>
      <c r="BB9" s="171" t="s">
        <v>57</v>
      </c>
      <c r="BC9" s="174" t="s">
        <v>58</v>
      </c>
    </row>
    <row r="10" spans="1:61" ht="16" thickBot="1" x14ac:dyDescent="0.25">
      <c r="A10" s="189"/>
      <c r="B10" s="191"/>
      <c r="C10" s="191"/>
      <c r="D10" s="193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09"/>
      <c r="AL10" s="211"/>
      <c r="AM10" s="213"/>
      <c r="AN10" s="201"/>
      <c r="AO10" s="152"/>
      <c r="AP10" s="155"/>
      <c r="AR10" s="180"/>
      <c r="AS10" s="182"/>
      <c r="AT10" s="176"/>
      <c r="AU10" s="178"/>
      <c r="AV10" s="180"/>
      <c r="AW10" s="182"/>
      <c r="AX10" s="176"/>
      <c r="AY10" s="184"/>
      <c r="AZ10" s="171"/>
      <c r="BA10" s="173"/>
      <c r="BB10" s="171"/>
      <c r="BC10" s="174"/>
      <c r="BE10" s="294" t="s">
        <v>0</v>
      </c>
      <c r="BF10" s="294" t="s">
        <v>1</v>
      </c>
      <c r="BG10" s="295" t="s">
        <v>2</v>
      </c>
      <c r="BH10" s="294" t="s">
        <v>3</v>
      </c>
      <c r="BI10" s="294" t="s">
        <v>50</v>
      </c>
    </row>
    <row r="11" spans="1:61" ht="24" x14ac:dyDescent="0.2">
      <c r="A11" s="35">
        <v>1</v>
      </c>
      <c r="B11" s="297" t="s">
        <v>236</v>
      </c>
      <c r="C11" s="118" t="s">
        <v>149</v>
      </c>
      <c r="D11" s="118" t="s">
        <v>191</v>
      </c>
      <c r="E11" s="36"/>
      <c r="F11" s="37"/>
      <c r="G11" s="37"/>
      <c r="H11" s="37"/>
      <c r="I11" s="37"/>
      <c r="J11" s="37"/>
      <c r="K11" s="37"/>
      <c r="L11" s="38"/>
      <c r="M11" s="36"/>
      <c r="N11" s="37"/>
      <c r="O11" s="37"/>
      <c r="P11" s="37"/>
      <c r="Q11" s="37"/>
      <c r="R11" s="37"/>
      <c r="S11" s="37"/>
      <c r="T11" s="38"/>
      <c r="U11" s="36"/>
      <c r="V11" s="37"/>
      <c r="W11" s="37"/>
      <c r="X11" s="37"/>
      <c r="Y11" s="37"/>
      <c r="Z11" s="37"/>
      <c r="AA11" s="37"/>
      <c r="AB11" s="38"/>
      <c r="AC11" s="29"/>
      <c r="AD11" s="30"/>
      <c r="AE11" s="30"/>
      <c r="AF11" s="30"/>
      <c r="AG11" s="30"/>
      <c r="AH11" s="30"/>
      <c r="AI11" s="30"/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>AVERAGE(AK11:AN11)</f>
        <v>0</v>
      </c>
      <c r="AP11" s="42"/>
      <c r="AR11" s="56">
        <f>IF(AO11&lt;70, AO11*0.5, "")</f>
        <v>0</v>
      </c>
      <c r="AS11" s="43"/>
      <c r="AT11" s="57">
        <f>AS11*50%</f>
        <v>0</v>
      </c>
      <c r="AU11" s="58" t="str">
        <f>IF(AS11&lt;&gt;"", IF(AR11="","",AR11+AT11), "")</f>
        <v/>
      </c>
      <c r="AV11" s="56" t="str">
        <f>IF(AU11 &lt; 70, AR11*30%, "")</f>
        <v/>
      </c>
      <c r="AW11" s="44"/>
      <c r="AX11" s="57">
        <f>AW11*70%</f>
        <v>0</v>
      </c>
      <c r="AY11" s="59" t="str">
        <f>IF(AW11&lt;&gt;"", IF(AV11="", "", AV11+AX11), "")</f>
        <v/>
      </c>
      <c r="AZ11" s="56" t="str">
        <f>IF(AND(AU11&lt;70, AY11&lt;70), AO11, "")</f>
        <v/>
      </c>
      <c r="BA11" s="31"/>
      <c r="BB11" s="60" t="str">
        <f>IF(AW11&lt;&gt;"", IF(AY11&gt;=70, AY11, IF(AZ11+BA11&gt;=70, AZ11+BA11, "")),
   IF(AS11&lt;&gt;"", IF(AU11&gt;=70, AU11, ""),
   IF(AO11&gt;=70, AO11, "")))</f>
        <v/>
      </c>
      <c r="BC11" s="61">
        <f>IF(AW11&lt;&gt;"", IF(AY11&lt;70, IF(AZ11+BA11&lt;70, AZ11+BA11, ""), ""), IF(AS11&lt;&gt;"", IF(AU11&lt;70, AU11, ""), IF(AO11&lt;70, AO11, "")))</f>
        <v>0</v>
      </c>
      <c r="BE11" s="30">
        <f t="shared" ref="BE11:BE12" si="0">SUM(E11+M11+U11+AC11)/4</f>
        <v>0</v>
      </c>
      <c r="BF11" s="30">
        <f t="shared" ref="BF11:BF12" si="1">SUM(G11+O11+W11+AE11)/4</f>
        <v>0</v>
      </c>
      <c r="BG11" s="296">
        <f t="shared" ref="BG11:BG12" si="2">SUM(I11+Q11+Y11+AG11)/4</f>
        <v>0</v>
      </c>
      <c r="BH11" s="30">
        <f t="shared" ref="BH11:BH12" si="3">SUM(K11+S11+AA11+AI11)/4</f>
        <v>0</v>
      </c>
      <c r="BI11" s="30">
        <f>AVERAGE(BE11:BH11)</f>
        <v>0</v>
      </c>
    </row>
    <row r="12" spans="1:61" ht="24" x14ac:dyDescent="0.2">
      <c r="A12" s="39">
        <v>2</v>
      </c>
      <c r="B12" s="298" t="s">
        <v>237</v>
      </c>
      <c r="C12" s="119" t="s">
        <v>150</v>
      </c>
      <c r="D12" s="119" t="s">
        <v>192</v>
      </c>
      <c r="E12" s="29"/>
      <c r="F12" s="30"/>
      <c r="G12" s="30"/>
      <c r="H12" s="30"/>
      <c r="I12" s="30"/>
      <c r="J12" s="30"/>
      <c r="K12" s="30"/>
      <c r="L12" s="31"/>
      <c r="M12" s="29"/>
      <c r="N12" s="30"/>
      <c r="O12" s="30"/>
      <c r="P12" s="30"/>
      <c r="Q12" s="30"/>
      <c r="R12" s="30"/>
      <c r="S12" s="30"/>
      <c r="T12" s="31"/>
      <c r="U12" s="29"/>
      <c r="V12" s="30"/>
      <c r="W12" s="30"/>
      <c r="X12" s="30"/>
      <c r="Y12" s="30"/>
      <c r="Z12" s="30"/>
      <c r="AA12" s="30"/>
      <c r="AB12" s="31"/>
      <c r="AC12" s="11"/>
      <c r="AD12" s="30"/>
      <c r="AE12" s="30"/>
      <c r="AF12" s="30"/>
      <c r="AG12" s="30"/>
      <c r="AH12" s="30"/>
      <c r="AI12" s="30"/>
      <c r="AJ12" s="13"/>
      <c r="AK12" s="51">
        <f t="shared" ref="AK12:AK55" si="4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52">
        <f t="shared" ref="AL12:AL55" si="5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53">
        <f t="shared" ref="AM12:AM55" si="6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54">
        <f t="shared" ref="AN12:AN55" si="7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55">
        <f t="shared" ref="AO12:AO55" si="8">AVERAGE(AK12:AN12)</f>
        <v>0</v>
      </c>
      <c r="AP12" s="45"/>
      <c r="AR12" s="56">
        <f t="shared" ref="AR12:AR55" si="9">IF(AO12&lt;70, AO12*0.5, "")</f>
        <v>0</v>
      </c>
      <c r="AS12" s="43"/>
      <c r="AT12" s="57">
        <f t="shared" ref="AT12:AT55" si="10">AS12*50%</f>
        <v>0</v>
      </c>
      <c r="AU12" s="58" t="str">
        <f t="shared" ref="AU12:AU55" si="11">IF(AS12&lt;&gt;"", IF(AR12="","",AR12+AT12), "")</f>
        <v/>
      </c>
      <c r="AV12" s="56" t="str">
        <f t="shared" ref="AV12:AV55" si="12">IF(AU12 &lt; 70, AR12*30%, "")</f>
        <v/>
      </c>
      <c r="AW12" s="44"/>
      <c r="AX12" s="57">
        <f t="shared" ref="AX12:AX55" si="13">AW12*70%</f>
        <v>0</v>
      </c>
      <c r="AY12" s="59" t="str">
        <f t="shared" ref="AY12:AY55" si="14">IF(AW12&lt;&gt;"", IF(AV12="", "", AV12+AX12), "")</f>
        <v/>
      </c>
      <c r="AZ12" s="56" t="str">
        <f t="shared" ref="AZ12:AZ55" si="15">IF(AND(AU12&lt;70, AY12&lt;70), AO12, "")</f>
        <v/>
      </c>
      <c r="BA12" s="31"/>
      <c r="BB12" s="60" t="str">
        <f t="shared" ref="BB12:BB55" si="16">IF(AW12&lt;&gt;"", IF(AY12&gt;=70, AY12, IF(AZ12+BA12&gt;=70, AZ12+BA12, "")),
   IF(AS12&lt;&gt;"", IF(AU12&gt;=70, AU12, ""),
   IF(AO12&gt;=70, AO12, "")))</f>
        <v/>
      </c>
      <c r="BC12" s="62">
        <f t="shared" ref="BC12:BC55" si="17">IF(AW12&lt;&gt;"", IF(AY12&lt;70, IF(AZ12+BA12&lt;70, AZ12+BA12, ""), ""), IF(AS12&lt;&gt;"", IF(AU12&lt;70, AU12, ""), IF(AO12&lt;70, AO12, "")))</f>
        <v>0</v>
      </c>
      <c r="BE12" s="30">
        <f t="shared" si="0"/>
        <v>0</v>
      </c>
      <c r="BF12" s="30">
        <f t="shared" si="1"/>
        <v>0</v>
      </c>
      <c r="BG12" s="296">
        <f t="shared" si="2"/>
        <v>0</v>
      </c>
      <c r="BH12" s="30">
        <f t="shared" si="3"/>
        <v>0</v>
      </c>
      <c r="BI12" s="30">
        <f>AVERAGE(BE12:BH12)</f>
        <v>0</v>
      </c>
    </row>
    <row r="13" spans="1:61" ht="24" x14ac:dyDescent="0.2">
      <c r="A13" s="39">
        <v>3</v>
      </c>
      <c r="B13" s="297" t="s">
        <v>238</v>
      </c>
      <c r="C13" s="118" t="s">
        <v>151</v>
      </c>
      <c r="D13" s="118" t="s">
        <v>193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31"/>
      <c r="U13" s="29"/>
      <c r="V13" s="30"/>
      <c r="W13" s="30"/>
      <c r="X13" s="30"/>
      <c r="Y13" s="30"/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4"/>
        <v>0</v>
      </c>
      <c r="AL13" s="52">
        <f t="shared" si="5"/>
        <v>0</v>
      </c>
      <c r="AM13" s="53">
        <f t="shared" si="6"/>
        <v>0</v>
      </c>
      <c r="AN13" s="54">
        <f t="shared" si="7"/>
        <v>0</v>
      </c>
      <c r="AO13" s="55">
        <f t="shared" si="8"/>
        <v>0</v>
      </c>
      <c r="AP13" s="45"/>
      <c r="AR13" s="56">
        <f t="shared" si="9"/>
        <v>0</v>
      </c>
      <c r="AS13" s="43"/>
      <c r="AT13" s="57">
        <f t="shared" si="10"/>
        <v>0</v>
      </c>
      <c r="AU13" s="58" t="str">
        <f t="shared" si="11"/>
        <v/>
      </c>
      <c r="AV13" s="56" t="str">
        <f t="shared" si="12"/>
        <v/>
      </c>
      <c r="AW13" s="44"/>
      <c r="AX13" s="57">
        <f t="shared" si="13"/>
        <v>0</v>
      </c>
      <c r="AY13" s="59" t="str">
        <f t="shared" si="14"/>
        <v/>
      </c>
      <c r="AZ13" s="56" t="str">
        <f t="shared" si="15"/>
        <v/>
      </c>
      <c r="BA13" s="31"/>
      <c r="BB13" s="60" t="str">
        <f t="shared" si="16"/>
        <v/>
      </c>
      <c r="BC13" s="62">
        <f t="shared" si="17"/>
        <v>0</v>
      </c>
      <c r="BE13" s="30">
        <f>SUM(E13+M13+U13+AC13)/4</f>
        <v>0</v>
      </c>
      <c r="BF13" s="30">
        <f>SUM(G13+O13+W13+AE13)/4</f>
        <v>0</v>
      </c>
      <c r="BG13" s="296">
        <f>SUM(I13+Q13+Y13+AG13)/4</f>
        <v>0</v>
      </c>
      <c r="BH13" s="30">
        <f>SUM(K13+S13+AA13+AI13)/4</f>
        <v>0</v>
      </c>
      <c r="BI13" s="30">
        <f>AVERAGE(BE13:BH13)</f>
        <v>0</v>
      </c>
    </row>
    <row r="14" spans="1:61" ht="24" x14ac:dyDescent="0.2">
      <c r="A14" s="39">
        <v>4</v>
      </c>
      <c r="B14" s="297" t="s">
        <v>239</v>
      </c>
      <c r="C14" s="119" t="s">
        <v>152</v>
      </c>
      <c r="D14" s="119" t="s">
        <v>194</v>
      </c>
      <c r="E14" s="29"/>
      <c r="F14" s="30"/>
      <c r="G14" s="30"/>
      <c r="H14" s="30"/>
      <c r="I14" s="30"/>
      <c r="J14" s="30"/>
      <c r="K14" s="30"/>
      <c r="L14" s="31"/>
      <c r="M14" s="29"/>
      <c r="N14" s="30"/>
      <c r="O14" s="30"/>
      <c r="P14" s="30"/>
      <c r="Q14" s="30"/>
      <c r="R14" s="30"/>
      <c r="S14" s="30"/>
      <c r="T14" s="31"/>
      <c r="U14" s="29"/>
      <c r="V14" s="30"/>
      <c r="W14" s="30"/>
      <c r="X14" s="30"/>
      <c r="Y14" s="30"/>
      <c r="Z14" s="30"/>
      <c r="AA14" s="30"/>
      <c r="AB14" s="31"/>
      <c r="AC14" s="11"/>
      <c r="AD14" s="30"/>
      <c r="AE14" s="30"/>
      <c r="AF14" s="30"/>
      <c r="AG14" s="30"/>
      <c r="AH14" s="30"/>
      <c r="AI14" s="30"/>
      <c r="AJ14" s="13"/>
      <c r="AK14" s="51">
        <f t="shared" si="4"/>
        <v>0</v>
      </c>
      <c r="AL14" s="52">
        <f t="shared" si="5"/>
        <v>0</v>
      </c>
      <c r="AM14" s="53">
        <f t="shared" si="6"/>
        <v>0</v>
      </c>
      <c r="AN14" s="54">
        <f t="shared" si="7"/>
        <v>0</v>
      </c>
      <c r="AO14" s="55">
        <f t="shared" si="8"/>
        <v>0</v>
      </c>
      <c r="AP14" s="45"/>
      <c r="AR14" s="56">
        <f t="shared" si="9"/>
        <v>0</v>
      </c>
      <c r="AS14" s="43"/>
      <c r="AT14" s="57">
        <f t="shared" si="10"/>
        <v>0</v>
      </c>
      <c r="AU14" s="58" t="str">
        <f t="shared" si="11"/>
        <v/>
      </c>
      <c r="AV14" s="56" t="str">
        <f t="shared" si="12"/>
        <v/>
      </c>
      <c r="AW14" s="43"/>
      <c r="AX14" s="57">
        <f t="shared" si="13"/>
        <v>0</v>
      </c>
      <c r="AY14" s="59" t="str">
        <f t="shared" si="14"/>
        <v/>
      </c>
      <c r="AZ14" s="56" t="str">
        <f t="shared" si="15"/>
        <v/>
      </c>
      <c r="BA14" s="31"/>
      <c r="BB14" s="60" t="str">
        <f t="shared" si="16"/>
        <v/>
      </c>
      <c r="BC14" s="62">
        <f t="shared" si="17"/>
        <v>0</v>
      </c>
      <c r="BE14" s="30">
        <f t="shared" ref="BE14:BE55" si="18">SUM(E14+M14+U14+AC14)/4</f>
        <v>0</v>
      </c>
      <c r="BF14" s="30">
        <f t="shared" ref="BF14:BF55" si="19">SUM(G14+O14+W14+AE14)/4</f>
        <v>0</v>
      </c>
      <c r="BG14" s="296">
        <f t="shared" ref="BG14:BG55" si="20">SUM(I14+Q14+Y14+AG14)/4</f>
        <v>0</v>
      </c>
      <c r="BH14" s="30">
        <f t="shared" ref="BH14:BH55" si="21">SUM(K14+S14+AA14+AI14)/4</f>
        <v>0</v>
      </c>
      <c r="BI14" s="30">
        <f t="shared" ref="BI14:BI55" si="22">AVERAGE(BE14:BH14)</f>
        <v>0</v>
      </c>
    </row>
    <row r="15" spans="1:61" ht="24" x14ac:dyDescent="0.2">
      <c r="A15" s="39">
        <v>5</v>
      </c>
      <c r="B15" s="298" t="s">
        <v>240</v>
      </c>
      <c r="C15" s="118" t="s">
        <v>153</v>
      </c>
      <c r="D15" s="118" t="s">
        <v>195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11"/>
      <c r="AD15" s="30"/>
      <c r="AE15" s="30"/>
      <c r="AF15" s="30"/>
      <c r="AG15" s="30"/>
      <c r="AH15" s="30"/>
      <c r="AI15" s="30"/>
      <c r="AJ15" s="13"/>
      <c r="AK15" s="51">
        <f t="shared" si="4"/>
        <v>0</v>
      </c>
      <c r="AL15" s="52">
        <f t="shared" si="5"/>
        <v>0</v>
      </c>
      <c r="AM15" s="53">
        <f t="shared" si="6"/>
        <v>0</v>
      </c>
      <c r="AN15" s="54">
        <f t="shared" si="7"/>
        <v>0</v>
      </c>
      <c r="AO15" s="55">
        <f t="shared" si="8"/>
        <v>0</v>
      </c>
      <c r="AP15" s="45"/>
      <c r="AR15" s="56">
        <f t="shared" si="9"/>
        <v>0</v>
      </c>
      <c r="AS15" s="43"/>
      <c r="AT15" s="57">
        <f t="shared" si="10"/>
        <v>0</v>
      </c>
      <c r="AU15" s="58" t="str">
        <f t="shared" si="11"/>
        <v/>
      </c>
      <c r="AV15" s="56" t="str">
        <f t="shared" si="12"/>
        <v/>
      </c>
      <c r="AW15" s="43"/>
      <c r="AX15" s="57">
        <f t="shared" si="13"/>
        <v>0</v>
      </c>
      <c r="AY15" s="59" t="str">
        <f t="shared" si="14"/>
        <v/>
      </c>
      <c r="AZ15" s="56" t="str">
        <f t="shared" si="15"/>
        <v/>
      </c>
      <c r="BA15" s="31"/>
      <c r="BB15" s="60" t="str">
        <f t="shared" si="16"/>
        <v/>
      </c>
      <c r="BC15" s="62">
        <f t="shared" si="17"/>
        <v>0</v>
      </c>
      <c r="BE15" s="30">
        <f t="shared" si="18"/>
        <v>0</v>
      </c>
      <c r="BF15" s="30">
        <f t="shared" si="19"/>
        <v>0</v>
      </c>
      <c r="BG15" s="296">
        <f t="shared" si="20"/>
        <v>0</v>
      </c>
      <c r="BH15" s="30">
        <f t="shared" si="21"/>
        <v>0</v>
      </c>
      <c r="BI15" s="30">
        <f t="shared" si="22"/>
        <v>0</v>
      </c>
    </row>
    <row r="16" spans="1:61" ht="24" x14ac:dyDescent="0.2">
      <c r="A16" s="39">
        <v>6</v>
      </c>
      <c r="B16" s="297" t="s">
        <v>241</v>
      </c>
      <c r="C16" s="119" t="s">
        <v>154</v>
      </c>
      <c r="D16" s="119" t="s">
        <v>196</v>
      </c>
      <c r="E16" s="29"/>
      <c r="F16" s="30"/>
      <c r="G16" s="30"/>
      <c r="H16" s="30"/>
      <c r="I16" s="30"/>
      <c r="J16" s="30"/>
      <c r="K16" s="30"/>
      <c r="L16" s="31"/>
      <c r="M16" s="29"/>
      <c r="N16" s="30"/>
      <c r="O16" s="30"/>
      <c r="P16" s="30"/>
      <c r="Q16" s="30"/>
      <c r="R16" s="30"/>
      <c r="S16" s="30"/>
      <c r="T16" s="31"/>
      <c r="U16" s="29"/>
      <c r="V16" s="30"/>
      <c r="W16" s="30"/>
      <c r="X16" s="30"/>
      <c r="Y16" s="30"/>
      <c r="Z16" s="30"/>
      <c r="AA16" s="30"/>
      <c r="AB16" s="31"/>
      <c r="AC16" s="11"/>
      <c r="AD16" s="30"/>
      <c r="AE16" s="30"/>
      <c r="AF16" s="30"/>
      <c r="AG16" s="30"/>
      <c r="AH16" s="30"/>
      <c r="AI16" s="30"/>
      <c r="AJ16" s="13"/>
      <c r="AK16" s="51">
        <f t="shared" si="4"/>
        <v>0</v>
      </c>
      <c r="AL16" s="52">
        <f t="shared" si="5"/>
        <v>0</v>
      </c>
      <c r="AM16" s="53">
        <f t="shared" si="6"/>
        <v>0</v>
      </c>
      <c r="AN16" s="54">
        <f t="shared" si="7"/>
        <v>0</v>
      </c>
      <c r="AO16" s="55">
        <f t="shared" si="8"/>
        <v>0</v>
      </c>
      <c r="AP16" s="45"/>
      <c r="AR16" s="56">
        <f t="shared" si="9"/>
        <v>0</v>
      </c>
      <c r="AS16" s="43"/>
      <c r="AT16" s="57">
        <f t="shared" si="10"/>
        <v>0</v>
      </c>
      <c r="AU16" s="58" t="str">
        <f t="shared" si="11"/>
        <v/>
      </c>
      <c r="AV16" s="56" t="str">
        <f t="shared" si="12"/>
        <v/>
      </c>
      <c r="AW16" s="43"/>
      <c r="AX16" s="57">
        <f t="shared" si="13"/>
        <v>0</v>
      </c>
      <c r="AY16" s="59" t="str">
        <f t="shared" si="14"/>
        <v/>
      </c>
      <c r="AZ16" s="56" t="str">
        <f t="shared" si="15"/>
        <v/>
      </c>
      <c r="BA16" s="31"/>
      <c r="BB16" s="60" t="str">
        <f t="shared" si="16"/>
        <v/>
      </c>
      <c r="BC16" s="62">
        <f t="shared" si="17"/>
        <v>0</v>
      </c>
      <c r="BE16" s="30">
        <f t="shared" si="18"/>
        <v>0</v>
      </c>
      <c r="BF16" s="30">
        <f t="shared" si="19"/>
        <v>0</v>
      </c>
      <c r="BG16" s="296">
        <f t="shared" si="20"/>
        <v>0</v>
      </c>
      <c r="BH16" s="30">
        <f t="shared" si="21"/>
        <v>0</v>
      </c>
      <c r="BI16" s="30">
        <f t="shared" si="22"/>
        <v>0</v>
      </c>
    </row>
    <row r="17" spans="1:61" ht="24" x14ac:dyDescent="0.2">
      <c r="A17" s="39">
        <v>7</v>
      </c>
      <c r="B17" s="297" t="s">
        <v>242</v>
      </c>
      <c r="C17" s="118" t="s">
        <v>155</v>
      </c>
      <c r="D17" s="118" t="s">
        <v>197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11"/>
      <c r="AD17" s="30"/>
      <c r="AE17" s="30"/>
      <c r="AF17" s="30"/>
      <c r="AG17" s="30"/>
      <c r="AH17" s="30"/>
      <c r="AI17" s="30"/>
      <c r="AJ17" s="13"/>
      <c r="AK17" s="51">
        <f t="shared" si="4"/>
        <v>0</v>
      </c>
      <c r="AL17" s="52">
        <f t="shared" si="5"/>
        <v>0</v>
      </c>
      <c r="AM17" s="53">
        <f t="shared" si="6"/>
        <v>0</v>
      </c>
      <c r="AN17" s="54">
        <f t="shared" si="7"/>
        <v>0</v>
      </c>
      <c r="AO17" s="55">
        <f t="shared" si="8"/>
        <v>0</v>
      </c>
      <c r="AP17" s="45"/>
      <c r="AR17" s="56">
        <f t="shared" si="9"/>
        <v>0</v>
      </c>
      <c r="AS17" s="43"/>
      <c r="AT17" s="57">
        <f t="shared" si="10"/>
        <v>0</v>
      </c>
      <c r="AU17" s="58" t="str">
        <f t="shared" si="11"/>
        <v/>
      </c>
      <c r="AV17" s="56" t="str">
        <f t="shared" si="12"/>
        <v/>
      </c>
      <c r="AW17" s="43"/>
      <c r="AX17" s="57">
        <f t="shared" si="13"/>
        <v>0</v>
      </c>
      <c r="AY17" s="59" t="str">
        <f t="shared" si="14"/>
        <v/>
      </c>
      <c r="AZ17" s="56" t="str">
        <f t="shared" si="15"/>
        <v/>
      </c>
      <c r="BA17" s="31"/>
      <c r="BB17" s="60" t="str">
        <f t="shared" si="16"/>
        <v/>
      </c>
      <c r="BC17" s="62">
        <f t="shared" si="17"/>
        <v>0</v>
      </c>
      <c r="BE17" s="30">
        <f t="shared" si="18"/>
        <v>0</v>
      </c>
      <c r="BF17" s="30">
        <f t="shared" si="19"/>
        <v>0</v>
      </c>
      <c r="BG17" s="296">
        <f t="shared" si="20"/>
        <v>0</v>
      </c>
      <c r="BH17" s="30">
        <f t="shared" si="21"/>
        <v>0</v>
      </c>
      <c r="BI17" s="30">
        <f t="shared" si="22"/>
        <v>0</v>
      </c>
    </row>
    <row r="18" spans="1:61" ht="24" x14ac:dyDescent="0.2">
      <c r="A18" s="39">
        <v>8</v>
      </c>
      <c r="B18" s="298" t="s">
        <v>243</v>
      </c>
      <c r="C18" s="119" t="s">
        <v>156</v>
      </c>
      <c r="D18" s="119" t="s">
        <v>198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11"/>
      <c r="AD18" s="30"/>
      <c r="AE18" s="30"/>
      <c r="AF18" s="30"/>
      <c r="AG18" s="30"/>
      <c r="AH18" s="30"/>
      <c r="AI18" s="30"/>
      <c r="AJ18" s="13"/>
      <c r="AK18" s="51">
        <f t="shared" si="4"/>
        <v>0</v>
      </c>
      <c r="AL18" s="52">
        <f t="shared" si="5"/>
        <v>0</v>
      </c>
      <c r="AM18" s="53">
        <f t="shared" si="6"/>
        <v>0</v>
      </c>
      <c r="AN18" s="54">
        <f t="shared" si="7"/>
        <v>0</v>
      </c>
      <c r="AO18" s="55">
        <f t="shared" si="8"/>
        <v>0</v>
      </c>
      <c r="AP18" s="45"/>
      <c r="AR18" s="56">
        <f t="shared" si="9"/>
        <v>0</v>
      </c>
      <c r="AS18" s="43"/>
      <c r="AT18" s="57">
        <f t="shared" si="10"/>
        <v>0</v>
      </c>
      <c r="AU18" s="58" t="str">
        <f t="shared" si="11"/>
        <v/>
      </c>
      <c r="AV18" s="56" t="str">
        <f t="shared" si="12"/>
        <v/>
      </c>
      <c r="AW18" s="43"/>
      <c r="AX18" s="57">
        <f t="shared" si="13"/>
        <v>0</v>
      </c>
      <c r="AY18" s="59" t="str">
        <f t="shared" si="14"/>
        <v/>
      </c>
      <c r="AZ18" s="56" t="str">
        <f t="shared" si="15"/>
        <v/>
      </c>
      <c r="BA18" s="31"/>
      <c r="BB18" s="60" t="str">
        <f t="shared" si="16"/>
        <v/>
      </c>
      <c r="BC18" s="62">
        <f t="shared" si="17"/>
        <v>0</v>
      </c>
      <c r="BE18" s="30">
        <f t="shared" si="18"/>
        <v>0</v>
      </c>
      <c r="BF18" s="30">
        <f t="shared" si="19"/>
        <v>0</v>
      </c>
      <c r="BG18" s="296">
        <f t="shared" si="20"/>
        <v>0</v>
      </c>
      <c r="BH18" s="30">
        <f t="shared" si="21"/>
        <v>0</v>
      </c>
      <c r="BI18" s="30">
        <f t="shared" si="22"/>
        <v>0</v>
      </c>
    </row>
    <row r="19" spans="1:61" ht="24" x14ac:dyDescent="0.2">
      <c r="A19" s="39">
        <v>9</v>
      </c>
      <c r="B19" s="297" t="s">
        <v>244</v>
      </c>
      <c r="C19" s="118" t="s">
        <v>157</v>
      </c>
      <c r="D19" s="118" t="s">
        <v>148</v>
      </c>
      <c r="E19" s="29"/>
      <c r="F19" s="30"/>
      <c r="G19" s="30"/>
      <c r="H19" s="30"/>
      <c r="I19" s="30"/>
      <c r="J19" s="30"/>
      <c r="K19" s="30"/>
      <c r="L19" s="31"/>
      <c r="M19" s="29"/>
      <c r="N19" s="30"/>
      <c r="O19" s="30"/>
      <c r="P19" s="30"/>
      <c r="Q19" s="30"/>
      <c r="R19" s="30"/>
      <c r="S19" s="30"/>
      <c r="T19" s="31"/>
      <c r="U19" s="29"/>
      <c r="V19" s="30"/>
      <c r="W19" s="30"/>
      <c r="X19" s="30"/>
      <c r="Y19" s="30"/>
      <c r="Z19" s="30"/>
      <c r="AA19" s="30"/>
      <c r="AB19" s="31"/>
      <c r="AC19" s="11"/>
      <c r="AD19" s="30"/>
      <c r="AE19" s="30"/>
      <c r="AF19" s="30"/>
      <c r="AG19" s="30"/>
      <c r="AH19" s="30"/>
      <c r="AI19" s="30"/>
      <c r="AJ19" s="13"/>
      <c r="AK19" s="51">
        <f t="shared" si="4"/>
        <v>0</v>
      </c>
      <c r="AL19" s="52">
        <f t="shared" si="5"/>
        <v>0</v>
      </c>
      <c r="AM19" s="53">
        <f t="shared" si="6"/>
        <v>0</v>
      </c>
      <c r="AN19" s="54">
        <f t="shared" si="7"/>
        <v>0</v>
      </c>
      <c r="AO19" s="55">
        <f t="shared" si="8"/>
        <v>0</v>
      </c>
      <c r="AP19" s="45"/>
      <c r="AR19" s="56">
        <f t="shared" si="9"/>
        <v>0</v>
      </c>
      <c r="AS19" s="43"/>
      <c r="AT19" s="57">
        <f t="shared" si="10"/>
        <v>0</v>
      </c>
      <c r="AU19" s="58" t="str">
        <f t="shared" si="11"/>
        <v/>
      </c>
      <c r="AV19" s="56" t="str">
        <f t="shared" si="12"/>
        <v/>
      </c>
      <c r="AW19" s="43"/>
      <c r="AX19" s="57">
        <f t="shared" si="13"/>
        <v>0</v>
      </c>
      <c r="AY19" s="59" t="str">
        <f t="shared" si="14"/>
        <v/>
      </c>
      <c r="AZ19" s="56" t="str">
        <f t="shared" si="15"/>
        <v/>
      </c>
      <c r="BA19" s="31"/>
      <c r="BB19" s="60" t="str">
        <f t="shared" si="16"/>
        <v/>
      </c>
      <c r="BC19" s="62">
        <f t="shared" si="17"/>
        <v>0</v>
      </c>
      <c r="BE19" s="30">
        <f t="shared" si="18"/>
        <v>0</v>
      </c>
      <c r="BF19" s="30">
        <f t="shared" si="19"/>
        <v>0</v>
      </c>
      <c r="BG19" s="296">
        <f t="shared" si="20"/>
        <v>0</v>
      </c>
      <c r="BH19" s="30">
        <f t="shared" si="21"/>
        <v>0</v>
      </c>
      <c r="BI19" s="30">
        <f t="shared" si="22"/>
        <v>0</v>
      </c>
    </row>
    <row r="20" spans="1:61" ht="24" x14ac:dyDescent="0.2">
      <c r="A20" s="39">
        <v>10</v>
      </c>
      <c r="B20" s="297" t="s">
        <v>245</v>
      </c>
      <c r="C20" s="119" t="s">
        <v>158</v>
      </c>
      <c r="D20" s="119" t="s">
        <v>199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11"/>
      <c r="AD20" s="30"/>
      <c r="AE20" s="30"/>
      <c r="AF20" s="30"/>
      <c r="AG20" s="30"/>
      <c r="AH20" s="30"/>
      <c r="AI20" s="30"/>
      <c r="AJ20" s="13"/>
      <c r="AK20" s="51">
        <f t="shared" si="4"/>
        <v>0</v>
      </c>
      <c r="AL20" s="52">
        <f t="shared" si="5"/>
        <v>0</v>
      </c>
      <c r="AM20" s="53">
        <f t="shared" si="6"/>
        <v>0</v>
      </c>
      <c r="AN20" s="54">
        <f t="shared" si="7"/>
        <v>0</v>
      </c>
      <c r="AO20" s="55">
        <f t="shared" si="8"/>
        <v>0</v>
      </c>
      <c r="AP20" s="45"/>
      <c r="AR20" s="56">
        <f t="shared" si="9"/>
        <v>0</v>
      </c>
      <c r="AS20" s="30"/>
      <c r="AT20" s="57">
        <f t="shared" si="10"/>
        <v>0</v>
      </c>
      <c r="AU20" s="58" t="str">
        <f t="shared" si="11"/>
        <v/>
      </c>
      <c r="AV20" s="56" t="str">
        <f t="shared" si="12"/>
        <v/>
      </c>
      <c r="AW20" s="30"/>
      <c r="AX20" s="57">
        <f t="shared" si="13"/>
        <v>0</v>
      </c>
      <c r="AY20" s="59" t="str">
        <f t="shared" si="14"/>
        <v/>
      </c>
      <c r="AZ20" s="56" t="str">
        <f t="shared" si="15"/>
        <v/>
      </c>
      <c r="BA20" s="31"/>
      <c r="BB20" s="60" t="str">
        <f t="shared" si="16"/>
        <v/>
      </c>
      <c r="BC20" s="62">
        <f t="shared" si="17"/>
        <v>0</v>
      </c>
      <c r="BE20" s="30">
        <f t="shared" si="18"/>
        <v>0</v>
      </c>
      <c r="BF20" s="30">
        <f t="shared" si="19"/>
        <v>0</v>
      </c>
      <c r="BG20" s="296">
        <f t="shared" si="20"/>
        <v>0</v>
      </c>
      <c r="BH20" s="30">
        <f t="shared" si="21"/>
        <v>0</v>
      </c>
      <c r="BI20" s="30">
        <f t="shared" si="22"/>
        <v>0</v>
      </c>
    </row>
    <row r="21" spans="1:61" ht="24" x14ac:dyDescent="0.2">
      <c r="A21" s="39">
        <v>11</v>
      </c>
      <c r="B21" s="298" t="s">
        <v>246</v>
      </c>
      <c r="C21" s="118" t="s">
        <v>159</v>
      </c>
      <c r="D21" s="118" t="s">
        <v>200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11"/>
      <c r="AD21" s="30"/>
      <c r="AE21" s="30"/>
      <c r="AF21" s="30"/>
      <c r="AG21" s="30"/>
      <c r="AH21" s="30"/>
      <c r="AI21" s="30"/>
      <c r="AJ21" s="13"/>
      <c r="AK21" s="51">
        <f t="shared" si="4"/>
        <v>0</v>
      </c>
      <c r="AL21" s="52">
        <f t="shared" si="5"/>
        <v>0</v>
      </c>
      <c r="AM21" s="53">
        <f t="shared" si="6"/>
        <v>0</v>
      </c>
      <c r="AN21" s="54">
        <f t="shared" si="7"/>
        <v>0</v>
      </c>
      <c r="AO21" s="55">
        <f t="shared" si="8"/>
        <v>0</v>
      </c>
      <c r="AP21" s="45"/>
      <c r="AR21" s="56">
        <f t="shared" si="9"/>
        <v>0</v>
      </c>
      <c r="AS21" s="30"/>
      <c r="AT21" s="57">
        <f t="shared" si="10"/>
        <v>0</v>
      </c>
      <c r="AU21" s="58" t="str">
        <f t="shared" si="11"/>
        <v/>
      </c>
      <c r="AV21" s="56" t="str">
        <f t="shared" si="12"/>
        <v/>
      </c>
      <c r="AW21" s="30"/>
      <c r="AX21" s="57">
        <f t="shared" si="13"/>
        <v>0</v>
      </c>
      <c r="AY21" s="59" t="str">
        <f t="shared" si="14"/>
        <v/>
      </c>
      <c r="AZ21" s="56" t="str">
        <f t="shared" si="15"/>
        <v/>
      </c>
      <c r="BA21" s="31"/>
      <c r="BB21" s="60" t="str">
        <f t="shared" si="16"/>
        <v/>
      </c>
      <c r="BC21" s="62">
        <f t="shared" si="17"/>
        <v>0</v>
      </c>
      <c r="BE21" s="30">
        <f t="shared" si="18"/>
        <v>0</v>
      </c>
      <c r="BF21" s="30">
        <f t="shared" si="19"/>
        <v>0</v>
      </c>
      <c r="BG21" s="296">
        <f t="shared" si="20"/>
        <v>0</v>
      </c>
      <c r="BH21" s="30">
        <f t="shared" si="21"/>
        <v>0</v>
      </c>
      <c r="BI21" s="30">
        <f t="shared" si="22"/>
        <v>0</v>
      </c>
    </row>
    <row r="22" spans="1:61" ht="24" x14ac:dyDescent="0.2">
      <c r="A22" s="39">
        <v>12</v>
      </c>
      <c r="B22" s="297" t="s">
        <v>247</v>
      </c>
      <c r="C22" s="119" t="s">
        <v>160</v>
      </c>
      <c r="D22" s="119" t="s">
        <v>201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11"/>
      <c r="AD22" s="30"/>
      <c r="AE22" s="30"/>
      <c r="AF22" s="30"/>
      <c r="AG22" s="30"/>
      <c r="AH22" s="30"/>
      <c r="AI22" s="30"/>
      <c r="AJ22" s="13"/>
      <c r="AK22" s="51">
        <f t="shared" si="4"/>
        <v>0</v>
      </c>
      <c r="AL22" s="52">
        <f t="shared" si="5"/>
        <v>0</v>
      </c>
      <c r="AM22" s="53">
        <f t="shared" si="6"/>
        <v>0</v>
      </c>
      <c r="AN22" s="54">
        <f t="shared" si="7"/>
        <v>0</v>
      </c>
      <c r="AO22" s="55">
        <f t="shared" si="8"/>
        <v>0</v>
      </c>
      <c r="AP22" s="45"/>
      <c r="AR22" s="56">
        <f t="shared" si="9"/>
        <v>0</v>
      </c>
      <c r="AS22" s="30"/>
      <c r="AT22" s="57">
        <f t="shared" si="10"/>
        <v>0</v>
      </c>
      <c r="AU22" s="58" t="str">
        <f t="shared" si="11"/>
        <v/>
      </c>
      <c r="AV22" s="56" t="str">
        <f t="shared" si="12"/>
        <v/>
      </c>
      <c r="AW22" s="30"/>
      <c r="AX22" s="57">
        <f t="shared" si="13"/>
        <v>0</v>
      </c>
      <c r="AY22" s="59" t="str">
        <f t="shared" si="14"/>
        <v/>
      </c>
      <c r="AZ22" s="56" t="str">
        <f t="shared" si="15"/>
        <v/>
      </c>
      <c r="BA22" s="31"/>
      <c r="BB22" s="60" t="str">
        <f t="shared" si="16"/>
        <v/>
      </c>
      <c r="BC22" s="62">
        <f t="shared" si="17"/>
        <v>0</v>
      </c>
      <c r="BE22" s="30">
        <f t="shared" si="18"/>
        <v>0</v>
      </c>
      <c r="BF22" s="30">
        <f t="shared" si="19"/>
        <v>0</v>
      </c>
      <c r="BG22" s="296">
        <f t="shared" si="20"/>
        <v>0</v>
      </c>
      <c r="BH22" s="30">
        <f t="shared" si="21"/>
        <v>0</v>
      </c>
      <c r="BI22" s="30">
        <f t="shared" si="22"/>
        <v>0</v>
      </c>
    </row>
    <row r="23" spans="1:61" ht="24" x14ac:dyDescent="0.2">
      <c r="A23" s="39">
        <v>13</v>
      </c>
      <c r="B23" s="297" t="s">
        <v>248</v>
      </c>
      <c r="C23" s="118" t="s">
        <v>161</v>
      </c>
      <c r="D23" s="118" t="s">
        <v>202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11"/>
      <c r="AD23" s="30"/>
      <c r="AE23" s="30"/>
      <c r="AF23" s="30"/>
      <c r="AG23" s="30"/>
      <c r="AH23" s="30"/>
      <c r="AI23" s="30"/>
      <c r="AJ23" s="13"/>
      <c r="AK23" s="51">
        <f t="shared" si="4"/>
        <v>0</v>
      </c>
      <c r="AL23" s="52">
        <f t="shared" si="5"/>
        <v>0</v>
      </c>
      <c r="AM23" s="53">
        <f t="shared" si="6"/>
        <v>0</v>
      </c>
      <c r="AN23" s="54">
        <f t="shared" si="7"/>
        <v>0</v>
      </c>
      <c r="AO23" s="55">
        <f t="shared" si="8"/>
        <v>0</v>
      </c>
      <c r="AP23" s="45"/>
      <c r="AR23" s="56">
        <f t="shared" si="9"/>
        <v>0</v>
      </c>
      <c r="AS23" s="30"/>
      <c r="AT23" s="57">
        <f t="shared" si="10"/>
        <v>0</v>
      </c>
      <c r="AU23" s="58" t="str">
        <f t="shared" si="11"/>
        <v/>
      </c>
      <c r="AV23" s="56" t="str">
        <f t="shared" si="12"/>
        <v/>
      </c>
      <c r="AW23" s="30"/>
      <c r="AX23" s="57">
        <f t="shared" si="13"/>
        <v>0</v>
      </c>
      <c r="AY23" s="59" t="str">
        <f t="shared" si="14"/>
        <v/>
      </c>
      <c r="AZ23" s="56" t="str">
        <f t="shared" si="15"/>
        <v/>
      </c>
      <c r="BA23" s="31"/>
      <c r="BB23" s="60" t="str">
        <f t="shared" si="16"/>
        <v/>
      </c>
      <c r="BC23" s="62">
        <f t="shared" si="17"/>
        <v>0</v>
      </c>
      <c r="BE23" s="30">
        <f t="shared" si="18"/>
        <v>0</v>
      </c>
      <c r="BF23" s="30">
        <f t="shared" si="19"/>
        <v>0</v>
      </c>
      <c r="BG23" s="296">
        <f t="shared" si="20"/>
        <v>0</v>
      </c>
      <c r="BH23" s="30">
        <f t="shared" si="21"/>
        <v>0</v>
      </c>
      <c r="BI23" s="30">
        <f t="shared" si="22"/>
        <v>0</v>
      </c>
    </row>
    <row r="24" spans="1:61" ht="24" x14ac:dyDescent="0.2">
      <c r="A24" s="39">
        <v>14</v>
      </c>
      <c r="B24" s="298" t="s">
        <v>249</v>
      </c>
      <c r="C24" s="119" t="s">
        <v>162</v>
      </c>
      <c r="D24" s="119" t="s">
        <v>203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11"/>
      <c r="AD24" s="30"/>
      <c r="AE24" s="30"/>
      <c r="AF24" s="30"/>
      <c r="AG24" s="30"/>
      <c r="AH24" s="30"/>
      <c r="AI24" s="30"/>
      <c r="AJ24" s="13"/>
      <c r="AK24" s="51">
        <f t="shared" si="4"/>
        <v>0</v>
      </c>
      <c r="AL24" s="52">
        <f t="shared" si="5"/>
        <v>0</v>
      </c>
      <c r="AM24" s="53">
        <f t="shared" si="6"/>
        <v>0</v>
      </c>
      <c r="AN24" s="54">
        <f t="shared" si="7"/>
        <v>0</v>
      </c>
      <c r="AO24" s="55">
        <f t="shared" si="8"/>
        <v>0</v>
      </c>
      <c r="AP24" s="45"/>
      <c r="AR24" s="56">
        <f t="shared" si="9"/>
        <v>0</v>
      </c>
      <c r="AS24" s="30"/>
      <c r="AT24" s="57">
        <f t="shared" si="10"/>
        <v>0</v>
      </c>
      <c r="AU24" s="58" t="str">
        <f t="shared" si="11"/>
        <v/>
      </c>
      <c r="AV24" s="56" t="str">
        <f t="shared" si="12"/>
        <v/>
      </c>
      <c r="AW24" s="30"/>
      <c r="AX24" s="57">
        <f t="shared" si="13"/>
        <v>0</v>
      </c>
      <c r="AY24" s="59" t="str">
        <f t="shared" si="14"/>
        <v/>
      </c>
      <c r="AZ24" s="56" t="str">
        <f t="shared" si="15"/>
        <v/>
      </c>
      <c r="BA24" s="31"/>
      <c r="BB24" s="60" t="str">
        <f t="shared" si="16"/>
        <v/>
      </c>
      <c r="BC24" s="62">
        <f t="shared" si="17"/>
        <v>0</v>
      </c>
      <c r="BE24" s="30">
        <f t="shared" si="18"/>
        <v>0</v>
      </c>
      <c r="BF24" s="30">
        <f t="shared" si="19"/>
        <v>0</v>
      </c>
      <c r="BG24" s="296">
        <f t="shared" si="20"/>
        <v>0</v>
      </c>
      <c r="BH24" s="30">
        <f t="shared" si="21"/>
        <v>0</v>
      </c>
      <c r="BI24" s="30">
        <f t="shared" si="22"/>
        <v>0</v>
      </c>
    </row>
    <row r="25" spans="1:61" ht="24" x14ac:dyDescent="0.2">
      <c r="A25" s="39">
        <v>15</v>
      </c>
      <c r="B25" s="297" t="s">
        <v>250</v>
      </c>
      <c r="C25" s="118" t="s">
        <v>163</v>
      </c>
      <c r="D25" s="118" t="s">
        <v>204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11"/>
      <c r="AD25" s="30"/>
      <c r="AE25" s="30"/>
      <c r="AF25" s="30"/>
      <c r="AG25" s="30"/>
      <c r="AH25" s="30"/>
      <c r="AI25" s="30"/>
      <c r="AJ25" s="13"/>
      <c r="AK25" s="51">
        <f t="shared" si="4"/>
        <v>0</v>
      </c>
      <c r="AL25" s="52">
        <f t="shared" si="5"/>
        <v>0</v>
      </c>
      <c r="AM25" s="53">
        <f t="shared" si="6"/>
        <v>0</v>
      </c>
      <c r="AN25" s="54">
        <f t="shared" si="7"/>
        <v>0</v>
      </c>
      <c r="AO25" s="55">
        <f t="shared" si="8"/>
        <v>0</v>
      </c>
      <c r="AP25" s="45"/>
      <c r="AR25" s="56">
        <f t="shared" si="9"/>
        <v>0</v>
      </c>
      <c r="AS25" s="30"/>
      <c r="AT25" s="57">
        <f t="shared" si="10"/>
        <v>0</v>
      </c>
      <c r="AU25" s="58" t="str">
        <f t="shared" si="11"/>
        <v/>
      </c>
      <c r="AV25" s="56" t="str">
        <f t="shared" si="12"/>
        <v/>
      </c>
      <c r="AW25" s="30"/>
      <c r="AX25" s="57">
        <f t="shared" si="13"/>
        <v>0</v>
      </c>
      <c r="AY25" s="59" t="str">
        <f t="shared" si="14"/>
        <v/>
      </c>
      <c r="AZ25" s="56" t="str">
        <f t="shared" si="15"/>
        <v/>
      </c>
      <c r="BA25" s="31"/>
      <c r="BB25" s="60" t="str">
        <f t="shared" si="16"/>
        <v/>
      </c>
      <c r="BC25" s="62">
        <f t="shared" si="17"/>
        <v>0</v>
      </c>
      <c r="BE25" s="30">
        <f t="shared" si="18"/>
        <v>0</v>
      </c>
      <c r="BF25" s="30">
        <f t="shared" si="19"/>
        <v>0</v>
      </c>
      <c r="BG25" s="296">
        <f t="shared" si="20"/>
        <v>0</v>
      </c>
      <c r="BH25" s="30">
        <f t="shared" si="21"/>
        <v>0</v>
      </c>
      <c r="BI25" s="30">
        <f t="shared" si="22"/>
        <v>0</v>
      </c>
    </row>
    <row r="26" spans="1:61" ht="24" x14ac:dyDescent="0.2">
      <c r="A26" s="39">
        <v>16</v>
      </c>
      <c r="B26" s="297" t="s">
        <v>251</v>
      </c>
      <c r="C26" s="119" t="s">
        <v>164</v>
      </c>
      <c r="D26" s="119" t="s">
        <v>205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11"/>
      <c r="AD26" s="30"/>
      <c r="AE26" s="30"/>
      <c r="AF26" s="30"/>
      <c r="AG26" s="30"/>
      <c r="AH26" s="30"/>
      <c r="AI26" s="30"/>
      <c r="AJ26" s="13"/>
      <c r="AK26" s="51">
        <f t="shared" si="4"/>
        <v>0</v>
      </c>
      <c r="AL26" s="52">
        <f t="shared" si="5"/>
        <v>0</v>
      </c>
      <c r="AM26" s="53">
        <f t="shared" si="6"/>
        <v>0</v>
      </c>
      <c r="AN26" s="54">
        <f t="shared" si="7"/>
        <v>0</v>
      </c>
      <c r="AO26" s="55">
        <f t="shared" si="8"/>
        <v>0</v>
      </c>
      <c r="AP26" s="45"/>
      <c r="AR26" s="56">
        <f t="shared" si="9"/>
        <v>0</v>
      </c>
      <c r="AS26" s="30"/>
      <c r="AT26" s="57">
        <f t="shared" si="10"/>
        <v>0</v>
      </c>
      <c r="AU26" s="58" t="str">
        <f t="shared" si="11"/>
        <v/>
      </c>
      <c r="AV26" s="56" t="str">
        <f t="shared" si="12"/>
        <v/>
      </c>
      <c r="AW26" s="30"/>
      <c r="AX26" s="57">
        <f t="shared" si="13"/>
        <v>0</v>
      </c>
      <c r="AY26" s="59" t="str">
        <f t="shared" si="14"/>
        <v/>
      </c>
      <c r="AZ26" s="56" t="str">
        <f t="shared" si="15"/>
        <v/>
      </c>
      <c r="BA26" s="31"/>
      <c r="BB26" s="60" t="str">
        <f t="shared" si="16"/>
        <v/>
      </c>
      <c r="BC26" s="62">
        <f t="shared" si="17"/>
        <v>0</v>
      </c>
      <c r="BE26" s="30">
        <f t="shared" si="18"/>
        <v>0</v>
      </c>
      <c r="BF26" s="30">
        <f t="shared" si="19"/>
        <v>0</v>
      </c>
      <c r="BG26" s="296">
        <f t="shared" si="20"/>
        <v>0</v>
      </c>
      <c r="BH26" s="30">
        <f t="shared" si="21"/>
        <v>0</v>
      </c>
      <c r="BI26" s="30">
        <f t="shared" si="22"/>
        <v>0</v>
      </c>
    </row>
    <row r="27" spans="1:61" ht="24" x14ac:dyDescent="0.2">
      <c r="A27" s="39">
        <v>17</v>
      </c>
      <c r="B27" s="298" t="s">
        <v>252</v>
      </c>
      <c r="C27" s="118" t="s">
        <v>165</v>
      </c>
      <c r="D27" s="118" t="s">
        <v>206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11"/>
      <c r="AD27" s="30"/>
      <c r="AE27" s="30"/>
      <c r="AF27" s="30"/>
      <c r="AG27" s="30"/>
      <c r="AH27" s="30"/>
      <c r="AI27" s="30"/>
      <c r="AJ27" s="13"/>
      <c r="AK27" s="51">
        <f t="shared" si="4"/>
        <v>0</v>
      </c>
      <c r="AL27" s="52">
        <f t="shared" si="5"/>
        <v>0</v>
      </c>
      <c r="AM27" s="53">
        <f t="shared" si="6"/>
        <v>0</v>
      </c>
      <c r="AN27" s="54">
        <f t="shared" si="7"/>
        <v>0</v>
      </c>
      <c r="AO27" s="55">
        <f t="shared" si="8"/>
        <v>0</v>
      </c>
      <c r="AP27" s="45"/>
      <c r="AR27" s="56">
        <f t="shared" si="9"/>
        <v>0</v>
      </c>
      <c r="AS27" s="30"/>
      <c r="AT27" s="57">
        <f t="shared" si="10"/>
        <v>0</v>
      </c>
      <c r="AU27" s="58" t="str">
        <f t="shared" si="11"/>
        <v/>
      </c>
      <c r="AV27" s="56" t="str">
        <f t="shared" si="12"/>
        <v/>
      </c>
      <c r="AW27" s="30"/>
      <c r="AX27" s="57">
        <f t="shared" si="13"/>
        <v>0</v>
      </c>
      <c r="AY27" s="59" t="str">
        <f t="shared" si="14"/>
        <v/>
      </c>
      <c r="AZ27" s="56" t="str">
        <f t="shared" si="15"/>
        <v/>
      </c>
      <c r="BA27" s="31"/>
      <c r="BB27" s="60" t="str">
        <f t="shared" si="16"/>
        <v/>
      </c>
      <c r="BC27" s="62">
        <f t="shared" si="17"/>
        <v>0</v>
      </c>
      <c r="BE27" s="30">
        <f t="shared" si="18"/>
        <v>0</v>
      </c>
      <c r="BF27" s="30">
        <f t="shared" si="19"/>
        <v>0</v>
      </c>
      <c r="BG27" s="296">
        <f t="shared" si="20"/>
        <v>0</v>
      </c>
      <c r="BH27" s="30">
        <f t="shared" si="21"/>
        <v>0</v>
      </c>
      <c r="BI27" s="30">
        <f t="shared" si="22"/>
        <v>0</v>
      </c>
    </row>
    <row r="28" spans="1:61" ht="24" x14ac:dyDescent="0.2">
      <c r="A28" s="39">
        <v>18</v>
      </c>
      <c r="B28" s="297" t="s">
        <v>253</v>
      </c>
      <c r="C28" s="119" t="s">
        <v>166</v>
      </c>
      <c r="D28" s="119" t="s">
        <v>207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11"/>
      <c r="AD28" s="30"/>
      <c r="AE28" s="30"/>
      <c r="AF28" s="30"/>
      <c r="AG28" s="30"/>
      <c r="AH28" s="30"/>
      <c r="AI28" s="30"/>
      <c r="AJ28" s="13"/>
      <c r="AK28" s="51">
        <f t="shared" si="4"/>
        <v>0</v>
      </c>
      <c r="AL28" s="52">
        <f t="shared" si="5"/>
        <v>0</v>
      </c>
      <c r="AM28" s="53">
        <f t="shared" si="6"/>
        <v>0</v>
      </c>
      <c r="AN28" s="54">
        <f t="shared" si="7"/>
        <v>0</v>
      </c>
      <c r="AO28" s="55">
        <f t="shared" si="8"/>
        <v>0</v>
      </c>
      <c r="AP28" s="45"/>
      <c r="AR28" s="56">
        <f t="shared" si="9"/>
        <v>0</v>
      </c>
      <c r="AS28" s="30"/>
      <c r="AT28" s="57">
        <f t="shared" si="10"/>
        <v>0</v>
      </c>
      <c r="AU28" s="58" t="str">
        <f t="shared" si="11"/>
        <v/>
      </c>
      <c r="AV28" s="56" t="str">
        <f t="shared" si="12"/>
        <v/>
      </c>
      <c r="AW28" s="30"/>
      <c r="AX28" s="57">
        <f t="shared" si="13"/>
        <v>0</v>
      </c>
      <c r="AY28" s="59" t="str">
        <f t="shared" si="14"/>
        <v/>
      </c>
      <c r="AZ28" s="56" t="str">
        <f t="shared" si="15"/>
        <v/>
      </c>
      <c r="BA28" s="31"/>
      <c r="BB28" s="60" t="str">
        <f t="shared" si="16"/>
        <v/>
      </c>
      <c r="BC28" s="62">
        <f t="shared" si="17"/>
        <v>0</v>
      </c>
      <c r="BE28" s="30">
        <f t="shared" si="18"/>
        <v>0</v>
      </c>
      <c r="BF28" s="30">
        <f t="shared" si="19"/>
        <v>0</v>
      </c>
      <c r="BG28" s="296">
        <f t="shared" si="20"/>
        <v>0</v>
      </c>
      <c r="BH28" s="30">
        <f t="shared" si="21"/>
        <v>0</v>
      </c>
      <c r="BI28" s="30">
        <f t="shared" si="22"/>
        <v>0</v>
      </c>
    </row>
    <row r="29" spans="1:61" ht="24" x14ac:dyDescent="0.2">
      <c r="A29" s="39">
        <v>19</v>
      </c>
      <c r="B29" s="297" t="s">
        <v>254</v>
      </c>
      <c r="C29" s="118" t="s">
        <v>167</v>
      </c>
      <c r="D29" s="118" t="s">
        <v>208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11"/>
      <c r="AD29" s="30"/>
      <c r="AE29" s="30"/>
      <c r="AF29" s="30"/>
      <c r="AG29" s="30"/>
      <c r="AH29" s="30"/>
      <c r="AI29" s="30"/>
      <c r="AJ29" s="13"/>
      <c r="AK29" s="51">
        <f t="shared" si="4"/>
        <v>0</v>
      </c>
      <c r="AL29" s="52">
        <f t="shared" si="5"/>
        <v>0</v>
      </c>
      <c r="AM29" s="53">
        <f t="shared" si="6"/>
        <v>0</v>
      </c>
      <c r="AN29" s="54">
        <f t="shared" si="7"/>
        <v>0</v>
      </c>
      <c r="AO29" s="55">
        <f t="shared" si="8"/>
        <v>0</v>
      </c>
      <c r="AP29" s="45"/>
      <c r="AR29" s="56">
        <f t="shared" si="9"/>
        <v>0</v>
      </c>
      <c r="AS29" s="30"/>
      <c r="AT29" s="57">
        <f t="shared" si="10"/>
        <v>0</v>
      </c>
      <c r="AU29" s="58" t="str">
        <f t="shared" si="11"/>
        <v/>
      </c>
      <c r="AV29" s="56" t="str">
        <f t="shared" si="12"/>
        <v/>
      </c>
      <c r="AW29" s="30"/>
      <c r="AX29" s="57">
        <f t="shared" si="13"/>
        <v>0</v>
      </c>
      <c r="AY29" s="59" t="str">
        <f t="shared" si="14"/>
        <v/>
      </c>
      <c r="AZ29" s="56" t="str">
        <f t="shared" si="15"/>
        <v/>
      </c>
      <c r="BA29" s="31"/>
      <c r="BB29" s="60" t="str">
        <f t="shared" si="16"/>
        <v/>
      </c>
      <c r="BC29" s="62">
        <f t="shared" si="17"/>
        <v>0</v>
      </c>
      <c r="BE29" s="30">
        <f t="shared" si="18"/>
        <v>0</v>
      </c>
      <c r="BF29" s="30">
        <f t="shared" si="19"/>
        <v>0</v>
      </c>
      <c r="BG29" s="296">
        <f t="shared" si="20"/>
        <v>0</v>
      </c>
      <c r="BH29" s="30">
        <f t="shared" si="21"/>
        <v>0</v>
      </c>
      <c r="BI29" s="30">
        <f t="shared" si="22"/>
        <v>0</v>
      </c>
    </row>
    <row r="30" spans="1:61" ht="24" x14ac:dyDescent="0.2">
      <c r="A30" s="39">
        <v>20</v>
      </c>
      <c r="B30" s="298" t="s">
        <v>255</v>
      </c>
      <c r="C30" s="119" t="s">
        <v>168</v>
      </c>
      <c r="D30" s="119" t="s">
        <v>209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11"/>
      <c r="AD30" s="30"/>
      <c r="AE30" s="30"/>
      <c r="AF30" s="30"/>
      <c r="AG30" s="30"/>
      <c r="AH30" s="30"/>
      <c r="AI30" s="30"/>
      <c r="AJ30" s="13"/>
      <c r="AK30" s="51">
        <f t="shared" si="4"/>
        <v>0</v>
      </c>
      <c r="AL30" s="52">
        <f t="shared" si="5"/>
        <v>0</v>
      </c>
      <c r="AM30" s="53">
        <f t="shared" si="6"/>
        <v>0</v>
      </c>
      <c r="AN30" s="54">
        <f t="shared" si="7"/>
        <v>0</v>
      </c>
      <c r="AO30" s="55">
        <f t="shared" si="8"/>
        <v>0</v>
      </c>
      <c r="AP30" s="45"/>
      <c r="AR30" s="56">
        <f t="shared" si="9"/>
        <v>0</v>
      </c>
      <c r="AS30" s="30"/>
      <c r="AT30" s="57">
        <f t="shared" si="10"/>
        <v>0</v>
      </c>
      <c r="AU30" s="58" t="str">
        <f t="shared" si="11"/>
        <v/>
      </c>
      <c r="AV30" s="56" t="str">
        <f t="shared" si="12"/>
        <v/>
      </c>
      <c r="AW30" s="30"/>
      <c r="AX30" s="57">
        <f t="shared" si="13"/>
        <v>0</v>
      </c>
      <c r="AY30" s="59" t="str">
        <f t="shared" si="14"/>
        <v/>
      </c>
      <c r="AZ30" s="56" t="str">
        <f t="shared" si="15"/>
        <v/>
      </c>
      <c r="BA30" s="31"/>
      <c r="BB30" s="60" t="str">
        <f t="shared" si="16"/>
        <v/>
      </c>
      <c r="BC30" s="62">
        <f t="shared" si="17"/>
        <v>0</v>
      </c>
      <c r="BE30" s="30">
        <f t="shared" si="18"/>
        <v>0</v>
      </c>
      <c r="BF30" s="30">
        <f t="shared" si="19"/>
        <v>0</v>
      </c>
      <c r="BG30" s="296">
        <f t="shared" si="20"/>
        <v>0</v>
      </c>
      <c r="BH30" s="30">
        <f t="shared" si="21"/>
        <v>0</v>
      </c>
      <c r="BI30" s="30">
        <f t="shared" si="22"/>
        <v>0</v>
      </c>
    </row>
    <row r="31" spans="1:61" ht="24" x14ac:dyDescent="0.2">
      <c r="A31" s="39">
        <v>21</v>
      </c>
      <c r="B31" s="297" t="s">
        <v>256</v>
      </c>
      <c r="C31" s="118" t="s">
        <v>169</v>
      </c>
      <c r="D31" s="118" t="s">
        <v>210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11"/>
      <c r="AD31" s="30"/>
      <c r="AE31" s="30"/>
      <c r="AF31" s="30"/>
      <c r="AG31" s="30"/>
      <c r="AH31" s="30"/>
      <c r="AI31" s="30"/>
      <c r="AJ31" s="13"/>
      <c r="AK31" s="51">
        <f t="shared" si="4"/>
        <v>0</v>
      </c>
      <c r="AL31" s="52">
        <f t="shared" si="5"/>
        <v>0</v>
      </c>
      <c r="AM31" s="53">
        <f t="shared" si="6"/>
        <v>0</v>
      </c>
      <c r="AN31" s="54">
        <f t="shared" si="7"/>
        <v>0</v>
      </c>
      <c r="AO31" s="55">
        <f t="shared" si="8"/>
        <v>0</v>
      </c>
      <c r="AP31" s="45"/>
      <c r="AR31" s="56">
        <f t="shared" si="9"/>
        <v>0</v>
      </c>
      <c r="AS31" s="30"/>
      <c r="AT31" s="57">
        <f t="shared" si="10"/>
        <v>0</v>
      </c>
      <c r="AU31" s="58" t="str">
        <f t="shared" si="11"/>
        <v/>
      </c>
      <c r="AV31" s="56" t="str">
        <f t="shared" si="12"/>
        <v/>
      </c>
      <c r="AW31" s="30"/>
      <c r="AX31" s="57">
        <f t="shared" si="13"/>
        <v>0</v>
      </c>
      <c r="AY31" s="59" t="str">
        <f t="shared" si="14"/>
        <v/>
      </c>
      <c r="AZ31" s="56" t="str">
        <f t="shared" si="15"/>
        <v/>
      </c>
      <c r="BA31" s="31"/>
      <c r="BB31" s="60" t="str">
        <f t="shared" si="16"/>
        <v/>
      </c>
      <c r="BC31" s="62">
        <f t="shared" si="17"/>
        <v>0</v>
      </c>
      <c r="BE31" s="30">
        <f t="shared" si="18"/>
        <v>0</v>
      </c>
      <c r="BF31" s="30">
        <f t="shared" si="19"/>
        <v>0</v>
      </c>
      <c r="BG31" s="296">
        <f t="shared" si="20"/>
        <v>0</v>
      </c>
      <c r="BH31" s="30">
        <f t="shared" si="21"/>
        <v>0</v>
      </c>
      <c r="BI31" s="30">
        <f t="shared" si="22"/>
        <v>0</v>
      </c>
    </row>
    <row r="32" spans="1:61" ht="24" x14ac:dyDescent="0.2">
      <c r="A32" s="39">
        <v>22</v>
      </c>
      <c r="B32" s="297" t="s">
        <v>257</v>
      </c>
      <c r="C32" s="119" t="s">
        <v>170</v>
      </c>
      <c r="D32" s="119" t="s">
        <v>211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11"/>
      <c r="AD32" s="30"/>
      <c r="AE32" s="30"/>
      <c r="AF32" s="30"/>
      <c r="AG32" s="30"/>
      <c r="AH32" s="30"/>
      <c r="AI32" s="30"/>
      <c r="AJ32" s="13"/>
      <c r="AK32" s="51">
        <f t="shared" si="4"/>
        <v>0</v>
      </c>
      <c r="AL32" s="52">
        <f t="shared" si="5"/>
        <v>0</v>
      </c>
      <c r="AM32" s="53">
        <f t="shared" si="6"/>
        <v>0</v>
      </c>
      <c r="AN32" s="54">
        <f t="shared" si="7"/>
        <v>0</v>
      </c>
      <c r="AO32" s="55">
        <f t="shared" si="8"/>
        <v>0</v>
      </c>
      <c r="AP32" s="45"/>
      <c r="AR32" s="56">
        <f t="shared" si="9"/>
        <v>0</v>
      </c>
      <c r="AS32" s="30"/>
      <c r="AT32" s="57">
        <f t="shared" si="10"/>
        <v>0</v>
      </c>
      <c r="AU32" s="58" t="str">
        <f t="shared" si="11"/>
        <v/>
      </c>
      <c r="AV32" s="56" t="str">
        <f t="shared" si="12"/>
        <v/>
      </c>
      <c r="AW32" s="30"/>
      <c r="AX32" s="57">
        <f t="shared" si="13"/>
        <v>0</v>
      </c>
      <c r="AY32" s="59" t="str">
        <f t="shared" si="14"/>
        <v/>
      </c>
      <c r="AZ32" s="56" t="str">
        <f t="shared" si="15"/>
        <v/>
      </c>
      <c r="BA32" s="31"/>
      <c r="BB32" s="60" t="str">
        <f t="shared" si="16"/>
        <v/>
      </c>
      <c r="BC32" s="62">
        <f t="shared" si="17"/>
        <v>0</v>
      </c>
      <c r="BE32" s="30">
        <f t="shared" si="18"/>
        <v>0</v>
      </c>
      <c r="BF32" s="30">
        <f t="shared" si="19"/>
        <v>0</v>
      </c>
      <c r="BG32" s="296">
        <f t="shared" si="20"/>
        <v>0</v>
      </c>
      <c r="BH32" s="30">
        <f t="shared" si="21"/>
        <v>0</v>
      </c>
      <c r="BI32" s="30">
        <f t="shared" si="22"/>
        <v>0</v>
      </c>
    </row>
    <row r="33" spans="1:61" ht="24" x14ac:dyDescent="0.2">
      <c r="A33" s="39">
        <v>23</v>
      </c>
      <c r="B33" s="298" t="s">
        <v>258</v>
      </c>
      <c r="C33" s="118" t="s">
        <v>171</v>
      </c>
      <c r="D33" s="118" t="s">
        <v>212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11"/>
      <c r="AD33" s="30"/>
      <c r="AE33" s="30"/>
      <c r="AF33" s="30"/>
      <c r="AG33" s="30"/>
      <c r="AH33" s="30"/>
      <c r="AI33" s="30"/>
      <c r="AJ33" s="13"/>
      <c r="AK33" s="51">
        <f t="shared" si="4"/>
        <v>0</v>
      </c>
      <c r="AL33" s="52">
        <f t="shared" si="5"/>
        <v>0</v>
      </c>
      <c r="AM33" s="53">
        <f t="shared" si="6"/>
        <v>0</v>
      </c>
      <c r="AN33" s="54">
        <f t="shared" si="7"/>
        <v>0</v>
      </c>
      <c r="AO33" s="55">
        <f t="shared" si="8"/>
        <v>0</v>
      </c>
      <c r="AP33" s="45"/>
      <c r="AR33" s="56">
        <f t="shared" si="9"/>
        <v>0</v>
      </c>
      <c r="AS33" s="30"/>
      <c r="AT33" s="57">
        <f t="shared" si="10"/>
        <v>0</v>
      </c>
      <c r="AU33" s="58" t="str">
        <f t="shared" si="11"/>
        <v/>
      </c>
      <c r="AV33" s="56" t="str">
        <f t="shared" si="12"/>
        <v/>
      </c>
      <c r="AW33" s="30"/>
      <c r="AX33" s="57">
        <f t="shared" si="13"/>
        <v>0</v>
      </c>
      <c r="AY33" s="59" t="str">
        <f t="shared" si="14"/>
        <v/>
      </c>
      <c r="AZ33" s="56" t="str">
        <f t="shared" si="15"/>
        <v/>
      </c>
      <c r="BA33" s="31"/>
      <c r="BB33" s="60" t="str">
        <f t="shared" si="16"/>
        <v/>
      </c>
      <c r="BC33" s="62">
        <f t="shared" si="17"/>
        <v>0</v>
      </c>
      <c r="BE33" s="30">
        <f t="shared" si="18"/>
        <v>0</v>
      </c>
      <c r="BF33" s="30">
        <f t="shared" si="19"/>
        <v>0</v>
      </c>
      <c r="BG33" s="296">
        <f t="shared" si="20"/>
        <v>0</v>
      </c>
      <c r="BH33" s="30">
        <f t="shared" si="21"/>
        <v>0</v>
      </c>
      <c r="BI33" s="30">
        <f t="shared" si="22"/>
        <v>0</v>
      </c>
    </row>
    <row r="34" spans="1:61" ht="24" x14ac:dyDescent="0.2">
      <c r="A34" s="39">
        <v>24</v>
      </c>
      <c r="B34" s="297" t="s">
        <v>259</v>
      </c>
      <c r="C34" s="119" t="s">
        <v>172</v>
      </c>
      <c r="D34" s="119" t="s">
        <v>213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11"/>
      <c r="AD34" s="30"/>
      <c r="AE34" s="30"/>
      <c r="AF34" s="30"/>
      <c r="AG34" s="30"/>
      <c r="AH34" s="30"/>
      <c r="AI34" s="30"/>
      <c r="AJ34" s="13"/>
      <c r="AK34" s="51">
        <f t="shared" si="4"/>
        <v>0</v>
      </c>
      <c r="AL34" s="52">
        <f t="shared" si="5"/>
        <v>0</v>
      </c>
      <c r="AM34" s="53">
        <f t="shared" si="6"/>
        <v>0</v>
      </c>
      <c r="AN34" s="54">
        <f t="shared" si="7"/>
        <v>0</v>
      </c>
      <c r="AO34" s="55">
        <f t="shared" si="8"/>
        <v>0</v>
      </c>
      <c r="AP34" s="45"/>
      <c r="AR34" s="56">
        <f t="shared" si="9"/>
        <v>0</v>
      </c>
      <c r="AS34" s="30"/>
      <c r="AT34" s="57">
        <f t="shared" si="10"/>
        <v>0</v>
      </c>
      <c r="AU34" s="58" t="str">
        <f t="shared" si="11"/>
        <v/>
      </c>
      <c r="AV34" s="56" t="str">
        <f t="shared" si="12"/>
        <v/>
      </c>
      <c r="AW34" s="30"/>
      <c r="AX34" s="57">
        <f t="shared" si="13"/>
        <v>0</v>
      </c>
      <c r="AY34" s="59" t="str">
        <f t="shared" si="14"/>
        <v/>
      </c>
      <c r="AZ34" s="56" t="str">
        <f t="shared" si="15"/>
        <v/>
      </c>
      <c r="BA34" s="31"/>
      <c r="BB34" s="60" t="str">
        <f t="shared" si="16"/>
        <v/>
      </c>
      <c r="BC34" s="62">
        <f t="shared" si="17"/>
        <v>0</v>
      </c>
      <c r="BE34" s="30">
        <f t="shared" si="18"/>
        <v>0</v>
      </c>
      <c r="BF34" s="30">
        <f t="shared" si="19"/>
        <v>0</v>
      </c>
      <c r="BG34" s="296">
        <f t="shared" si="20"/>
        <v>0</v>
      </c>
      <c r="BH34" s="30">
        <f t="shared" si="21"/>
        <v>0</v>
      </c>
      <c r="BI34" s="30">
        <f t="shared" si="22"/>
        <v>0</v>
      </c>
    </row>
    <row r="35" spans="1:61" ht="24" x14ac:dyDescent="0.2">
      <c r="A35" s="39">
        <v>25</v>
      </c>
      <c r="B35" s="297" t="s">
        <v>260</v>
      </c>
      <c r="C35" s="118" t="s">
        <v>173</v>
      </c>
      <c r="D35" s="118" t="s">
        <v>214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11"/>
      <c r="AD35" s="30"/>
      <c r="AE35" s="30"/>
      <c r="AF35" s="30"/>
      <c r="AG35" s="30"/>
      <c r="AH35" s="30"/>
      <c r="AI35" s="30"/>
      <c r="AJ35" s="13"/>
      <c r="AK35" s="51">
        <f t="shared" si="4"/>
        <v>0</v>
      </c>
      <c r="AL35" s="52">
        <f t="shared" si="5"/>
        <v>0</v>
      </c>
      <c r="AM35" s="53">
        <f t="shared" si="6"/>
        <v>0</v>
      </c>
      <c r="AN35" s="54">
        <f t="shared" si="7"/>
        <v>0</v>
      </c>
      <c r="AO35" s="55">
        <f t="shared" si="8"/>
        <v>0</v>
      </c>
      <c r="AP35" s="45"/>
      <c r="AR35" s="56">
        <f t="shared" si="9"/>
        <v>0</v>
      </c>
      <c r="AS35" s="30"/>
      <c r="AT35" s="57">
        <f t="shared" si="10"/>
        <v>0</v>
      </c>
      <c r="AU35" s="58" t="str">
        <f t="shared" si="11"/>
        <v/>
      </c>
      <c r="AV35" s="56" t="str">
        <f t="shared" si="12"/>
        <v/>
      </c>
      <c r="AW35" s="30"/>
      <c r="AX35" s="57">
        <f t="shared" si="13"/>
        <v>0</v>
      </c>
      <c r="AY35" s="59" t="str">
        <f t="shared" si="14"/>
        <v/>
      </c>
      <c r="AZ35" s="56" t="str">
        <f t="shared" si="15"/>
        <v/>
      </c>
      <c r="BA35" s="31"/>
      <c r="BB35" s="60" t="str">
        <f t="shared" si="16"/>
        <v/>
      </c>
      <c r="BC35" s="62">
        <f t="shared" si="17"/>
        <v>0</v>
      </c>
      <c r="BE35" s="30">
        <f t="shared" si="18"/>
        <v>0</v>
      </c>
      <c r="BF35" s="30">
        <f t="shared" si="19"/>
        <v>0</v>
      </c>
      <c r="BG35" s="296">
        <f t="shared" si="20"/>
        <v>0</v>
      </c>
      <c r="BH35" s="30">
        <f t="shared" si="21"/>
        <v>0</v>
      </c>
      <c r="BI35" s="30">
        <f t="shared" si="22"/>
        <v>0</v>
      </c>
    </row>
    <row r="36" spans="1:61" ht="24" x14ac:dyDescent="0.2">
      <c r="A36" s="39">
        <v>26</v>
      </c>
      <c r="B36" s="298" t="s">
        <v>261</v>
      </c>
      <c r="C36" s="119" t="s">
        <v>174</v>
      </c>
      <c r="D36" s="119" t="s">
        <v>215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11"/>
      <c r="AD36" s="30"/>
      <c r="AE36" s="30"/>
      <c r="AF36" s="30"/>
      <c r="AG36" s="30"/>
      <c r="AH36" s="30"/>
      <c r="AI36" s="30"/>
      <c r="AJ36" s="13"/>
      <c r="AK36" s="51">
        <f t="shared" si="4"/>
        <v>0</v>
      </c>
      <c r="AL36" s="52">
        <f t="shared" si="5"/>
        <v>0</v>
      </c>
      <c r="AM36" s="53">
        <f t="shared" si="6"/>
        <v>0</v>
      </c>
      <c r="AN36" s="54">
        <f t="shared" si="7"/>
        <v>0</v>
      </c>
      <c r="AO36" s="55">
        <f t="shared" si="8"/>
        <v>0</v>
      </c>
      <c r="AP36" s="45"/>
      <c r="AR36" s="56">
        <f t="shared" si="9"/>
        <v>0</v>
      </c>
      <c r="AS36" s="30"/>
      <c r="AT36" s="57">
        <f t="shared" si="10"/>
        <v>0</v>
      </c>
      <c r="AU36" s="58" t="str">
        <f t="shared" si="11"/>
        <v/>
      </c>
      <c r="AV36" s="56" t="str">
        <f t="shared" si="12"/>
        <v/>
      </c>
      <c r="AW36" s="30"/>
      <c r="AX36" s="57">
        <f t="shared" si="13"/>
        <v>0</v>
      </c>
      <c r="AY36" s="59" t="str">
        <f t="shared" si="14"/>
        <v/>
      </c>
      <c r="AZ36" s="56" t="str">
        <f t="shared" si="15"/>
        <v/>
      </c>
      <c r="BA36" s="31"/>
      <c r="BB36" s="60" t="str">
        <f t="shared" si="16"/>
        <v/>
      </c>
      <c r="BC36" s="62">
        <f t="shared" si="17"/>
        <v>0</v>
      </c>
      <c r="BE36" s="30">
        <f t="shared" si="18"/>
        <v>0</v>
      </c>
      <c r="BF36" s="30">
        <f t="shared" si="19"/>
        <v>0</v>
      </c>
      <c r="BG36" s="296">
        <f t="shared" si="20"/>
        <v>0</v>
      </c>
      <c r="BH36" s="30">
        <f t="shared" si="21"/>
        <v>0</v>
      </c>
      <c r="BI36" s="30">
        <f t="shared" si="22"/>
        <v>0</v>
      </c>
    </row>
    <row r="37" spans="1:61" ht="24" x14ac:dyDescent="0.2">
      <c r="A37" s="39">
        <v>27</v>
      </c>
      <c r="B37" s="297" t="s">
        <v>262</v>
      </c>
      <c r="C37" s="118" t="s">
        <v>175</v>
      </c>
      <c r="D37" s="118" t="s">
        <v>216</v>
      </c>
      <c r="E37" s="29"/>
      <c r="F37" s="30"/>
      <c r="G37" s="30"/>
      <c r="H37" s="30"/>
      <c r="I37" s="30"/>
      <c r="J37" s="30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11"/>
      <c r="AD37" s="30"/>
      <c r="AE37" s="30"/>
      <c r="AF37" s="30"/>
      <c r="AG37" s="30"/>
      <c r="AH37" s="30"/>
      <c r="AI37" s="30"/>
      <c r="AJ37" s="13"/>
      <c r="AK37" s="51">
        <f t="shared" si="4"/>
        <v>0</v>
      </c>
      <c r="AL37" s="52">
        <f t="shared" si="5"/>
        <v>0</v>
      </c>
      <c r="AM37" s="53">
        <f t="shared" si="6"/>
        <v>0</v>
      </c>
      <c r="AN37" s="54">
        <f t="shared" si="7"/>
        <v>0</v>
      </c>
      <c r="AO37" s="55">
        <f t="shared" si="8"/>
        <v>0</v>
      </c>
      <c r="AP37" s="45"/>
      <c r="AR37" s="56">
        <f t="shared" si="9"/>
        <v>0</v>
      </c>
      <c r="AS37" s="30"/>
      <c r="AT37" s="57">
        <f t="shared" si="10"/>
        <v>0</v>
      </c>
      <c r="AU37" s="58" t="str">
        <f t="shared" si="11"/>
        <v/>
      </c>
      <c r="AV37" s="56" t="str">
        <f t="shared" si="12"/>
        <v/>
      </c>
      <c r="AW37" s="30"/>
      <c r="AX37" s="57">
        <f t="shared" si="13"/>
        <v>0</v>
      </c>
      <c r="AY37" s="59" t="str">
        <f t="shared" si="14"/>
        <v/>
      </c>
      <c r="AZ37" s="56" t="str">
        <f t="shared" si="15"/>
        <v/>
      </c>
      <c r="BA37" s="31"/>
      <c r="BB37" s="60" t="str">
        <f t="shared" si="16"/>
        <v/>
      </c>
      <c r="BC37" s="62">
        <f t="shared" si="17"/>
        <v>0</v>
      </c>
      <c r="BE37" s="30">
        <f t="shared" si="18"/>
        <v>0</v>
      </c>
      <c r="BF37" s="30">
        <f t="shared" si="19"/>
        <v>0</v>
      </c>
      <c r="BG37" s="296">
        <f t="shared" si="20"/>
        <v>0</v>
      </c>
      <c r="BH37" s="30">
        <f t="shared" si="21"/>
        <v>0</v>
      </c>
      <c r="BI37" s="30">
        <f t="shared" si="22"/>
        <v>0</v>
      </c>
    </row>
    <row r="38" spans="1:61" ht="24" x14ac:dyDescent="0.2">
      <c r="A38" s="39">
        <v>28</v>
      </c>
      <c r="B38" s="297" t="s">
        <v>263</v>
      </c>
      <c r="C38" s="119" t="s">
        <v>176</v>
      </c>
      <c r="D38" s="119" t="s">
        <v>217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11"/>
      <c r="AD38" s="30"/>
      <c r="AE38" s="30"/>
      <c r="AF38" s="30"/>
      <c r="AG38" s="30"/>
      <c r="AH38" s="30"/>
      <c r="AI38" s="30"/>
      <c r="AJ38" s="13"/>
      <c r="AK38" s="51">
        <f t="shared" si="4"/>
        <v>0</v>
      </c>
      <c r="AL38" s="52">
        <f t="shared" si="5"/>
        <v>0</v>
      </c>
      <c r="AM38" s="53">
        <f t="shared" si="6"/>
        <v>0</v>
      </c>
      <c r="AN38" s="54">
        <f t="shared" si="7"/>
        <v>0</v>
      </c>
      <c r="AO38" s="55">
        <f t="shared" si="8"/>
        <v>0</v>
      </c>
      <c r="AP38" s="45"/>
      <c r="AR38" s="56">
        <f t="shared" si="9"/>
        <v>0</v>
      </c>
      <c r="AS38" s="30"/>
      <c r="AT38" s="57">
        <f t="shared" si="10"/>
        <v>0</v>
      </c>
      <c r="AU38" s="58" t="str">
        <f t="shared" si="11"/>
        <v/>
      </c>
      <c r="AV38" s="56" t="str">
        <f t="shared" si="12"/>
        <v/>
      </c>
      <c r="AW38" s="30"/>
      <c r="AX38" s="57">
        <f t="shared" si="13"/>
        <v>0</v>
      </c>
      <c r="AY38" s="59" t="str">
        <f t="shared" si="14"/>
        <v/>
      </c>
      <c r="AZ38" s="56" t="str">
        <f t="shared" si="15"/>
        <v/>
      </c>
      <c r="BA38" s="31"/>
      <c r="BB38" s="60" t="str">
        <f t="shared" si="16"/>
        <v/>
      </c>
      <c r="BC38" s="62">
        <f t="shared" si="17"/>
        <v>0</v>
      </c>
      <c r="BE38" s="30">
        <f t="shared" si="18"/>
        <v>0</v>
      </c>
      <c r="BF38" s="30">
        <f t="shared" si="19"/>
        <v>0</v>
      </c>
      <c r="BG38" s="296">
        <f t="shared" si="20"/>
        <v>0</v>
      </c>
      <c r="BH38" s="30">
        <f t="shared" si="21"/>
        <v>0</v>
      </c>
      <c r="BI38" s="30">
        <f t="shared" si="22"/>
        <v>0</v>
      </c>
    </row>
    <row r="39" spans="1:61" ht="24" x14ac:dyDescent="0.2">
      <c r="A39" s="39">
        <v>29</v>
      </c>
      <c r="B39" s="298" t="s">
        <v>264</v>
      </c>
      <c r="C39" s="118" t="s">
        <v>177</v>
      </c>
      <c r="D39" s="118" t="s">
        <v>216</v>
      </c>
      <c r="E39" s="29"/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11"/>
      <c r="AD39" s="30"/>
      <c r="AE39" s="30"/>
      <c r="AF39" s="30"/>
      <c r="AG39" s="30"/>
      <c r="AH39" s="30"/>
      <c r="AI39" s="30"/>
      <c r="AJ39" s="13"/>
      <c r="AK39" s="51">
        <f t="shared" si="4"/>
        <v>0</v>
      </c>
      <c r="AL39" s="52">
        <f t="shared" si="5"/>
        <v>0</v>
      </c>
      <c r="AM39" s="53">
        <f t="shared" si="6"/>
        <v>0</v>
      </c>
      <c r="AN39" s="54">
        <f t="shared" si="7"/>
        <v>0</v>
      </c>
      <c r="AO39" s="55">
        <f t="shared" si="8"/>
        <v>0</v>
      </c>
      <c r="AP39" s="45"/>
      <c r="AR39" s="56">
        <f t="shared" si="9"/>
        <v>0</v>
      </c>
      <c r="AS39" s="30"/>
      <c r="AT39" s="57">
        <f t="shared" si="10"/>
        <v>0</v>
      </c>
      <c r="AU39" s="58" t="str">
        <f t="shared" si="11"/>
        <v/>
      </c>
      <c r="AV39" s="56" t="str">
        <f t="shared" si="12"/>
        <v/>
      </c>
      <c r="AW39" s="30"/>
      <c r="AX39" s="57">
        <f t="shared" si="13"/>
        <v>0</v>
      </c>
      <c r="AY39" s="59" t="str">
        <f t="shared" si="14"/>
        <v/>
      </c>
      <c r="AZ39" s="56" t="str">
        <f t="shared" si="15"/>
        <v/>
      </c>
      <c r="BA39" s="31"/>
      <c r="BB39" s="60" t="str">
        <f t="shared" si="16"/>
        <v/>
      </c>
      <c r="BC39" s="62">
        <f t="shared" si="17"/>
        <v>0</v>
      </c>
      <c r="BE39" s="30">
        <f t="shared" si="18"/>
        <v>0</v>
      </c>
      <c r="BF39" s="30">
        <f t="shared" si="19"/>
        <v>0</v>
      </c>
      <c r="BG39" s="296">
        <f t="shared" si="20"/>
        <v>0</v>
      </c>
      <c r="BH39" s="30">
        <f t="shared" si="21"/>
        <v>0</v>
      </c>
      <c r="BI39" s="30">
        <f t="shared" si="22"/>
        <v>0</v>
      </c>
    </row>
    <row r="40" spans="1:61" ht="24" x14ac:dyDescent="0.2">
      <c r="A40" s="39">
        <v>30</v>
      </c>
      <c r="B40" s="297" t="s">
        <v>265</v>
      </c>
      <c r="C40" s="119" t="s">
        <v>178</v>
      </c>
      <c r="D40" s="119" t="s">
        <v>218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11"/>
      <c r="AD40" s="30"/>
      <c r="AE40" s="30"/>
      <c r="AF40" s="30"/>
      <c r="AG40" s="30"/>
      <c r="AH40" s="30"/>
      <c r="AI40" s="30"/>
      <c r="AJ40" s="13"/>
      <c r="AK40" s="51">
        <f t="shared" si="4"/>
        <v>0</v>
      </c>
      <c r="AL40" s="52">
        <f t="shared" si="5"/>
        <v>0</v>
      </c>
      <c r="AM40" s="53">
        <f t="shared" si="6"/>
        <v>0</v>
      </c>
      <c r="AN40" s="54">
        <f t="shared" si="7"/>
        <v>0</v>
      </c>
      <c r="AO40" s="55">
        <f t="shared" si="8"/>
        <v>0</v>
      </c>
      <c r="AP40" s="45"/>
      <c r="AR40" s="56">
        <f t="shared" si="9"/>
        <v>0</v>
      </c>
      <c r="AS40" s="30"/>
      <c r="AT40" s="57">
        <f t="shared" si="10"/>
        <v>0</v>
      </c>
      <c r="AU40" s="58" t="str">
        <f t="shared" si="11"/>
        <v/>
      </c>
      <c r="AV40" s="56" t="str">
        <f t="shared" si="12"/>
        <v/>
      </c>
      <c r="AW40" s="30"/>
      <c r="AX40" s="57">
        <f t="shared" si="13"/>
        <v>0</v>
      </c>
      <c r="AY40" s="59" t="str">
        <f t="shared" si="14"/>
        <v/>
      </c>
      <c r="AZ40" s="56" t="str">
        <f t="shared" si="15"/>
        <v/>
      </c>
      <c r="BA40" s="31"/>
      <c r="BB40" s="60" t="str">
        <f t="shared" si="16"/>
        <v/>
      </c>
      <c r="BC40" s="62">
        <f t="shared" si="17"/>
        <v>0</v>
      </c>
      <c r="BE40" s="30">
        <f t="shared" si="18"/>
        <v>0</v>
      </c>
      <c r="BF40" s="30">
        <f t="shared" si="19"/>
        <v>0</v>
      </c>
      <c r="BG40" s="296">
        <f t="shared" si="20"/>
        <v>0</v>
      </c>
      <c r="BH40" s="30">
        <f t="shared" si="21"/>
        <v>0</v>
      </c>
      <c r="BI40" s="30">
        <f t="shared" si="22"/>
        <v>0</v>
      </c>
    </row>
    <row r="41" spans="1:61" ht="24" x14ac:dyDescent="0.2">
      <c r="A41" s="39">
        <v>31</v>
      </c>
      <c r="B41" s="297" t="s">
        <v>266</v>
      </c>
      <c r="C41" s="118" t="s">
        <v>147</v>
      </c>
      <c r="D41" s="118" t="s">
        <v>219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11"/>
      <c r="AD41" s="30"/>
      <c r="AE41" s="30"/>
      <c r="AF41" s="30"/>
      <c r="AG41" s="30"/>
      <c r="AH41" s="30"/>
      <c r="AI41" s="30"/>
      <c r="AJ41" s="13"/>
      <c r="AK41" s="51">
        <f t="shared" si="4"/>
        <v>0</v>
      </c>
      <c r="AL41" s="52">
        <f t="shared" si="5"/>
        <v>0</v>
      </c>
      <c r="AM41" s="53">
        <f t="shared" si="6"/>
        <v>0</v>
      </c>
      <c r="AN41" s="54">
        <f t="shared" si="7"/>
        <v>0</v>
      </c>
      <c r="AO41" s="55">
        <f t="shared" si="8"/>
        <v>0</v>
      </c>
      <c r="AP41" s="45"/>
      <c r="AR41" s="56">
        <f t="shared" si="9"/>
        <v>0</v>
      </c>
      <c r="AS41" s="30"/>
      <c r="AT41" s="57">
        <f t="shared" si="10"/>
        <v>0</v>
      </c>
      <c r="AU41" s="58" t="str">
        <f t="shared" si="11"/>
        <v/>
      </c>
      <c r="AV41" s="56" t="str">
        <f t="shared" si="12"/>
        <v/>
      </c>
      <c r="AW41" s="30"/>
      <c r="AX41" s="57">
        <f t="shared" si="13"/>
        <v>0</v>
      </c>
      <c r="AY41" s="59" t="str">
        <f t="shared" si="14"/>
        <v/>
      </c>
      <c r="AZ41" s="56" t="str">
        <f t="shared" si="15"/>
        <v/>
      </c>
      <c r="BA41" s="31"/>
      <c r="BB41" s="60" t="str">
        <f t="shared" si="16"/>
        <v/>
      </c>
      <c r="BC41" s="62">
        <f t="shared" si="17"/>
        <v>0</v>
      </c>
      <c r="BE41" s="30">
        <f t="shared" si="18"/>
        <v>0</v>
      </c>
      <c r="BF41" s="30">
        <f t="shared" si="19"/>
        <v>0</v>
      </c>
      <c r="BG41" s="296">
        <f t="shared" si="20"/>
        <v>0</v>
      </c>
      <c r="BH41" s="30">
        <f t="shared" si="21"/>
        <v>0</v>
      </c>
      <c r="BI41" s="30">
        <f t="shared" si="22"/>
        <v>0</v>
      </c>
    </row>
    <row r="42" spans="1:61" ht="24" x14ac:dyDescent="0.2">
      <c r="A42" s="39">
        <v>32</v>
      </c>
      <c r="B42" s="298" t="s">
        <v>267</v>
      </c>
      <c r="C42" s="119" t="s">
        <v>179</v>
      </c>
      <c r="D42" s="119" t="s">
        <v>220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11"/>
      <c r="AD42" s="30"/>
      <c r="AE42" s="30"/>
      <c r="AF42" s="30"/>
      <c r="AG42" s="30"/>
      <c r="AH42" s="30"/>
      <c r="AI42" s="30"/>
      <c r="AJ42" s="13"/>
      <c r="AK42" s="51">
        <f t="shared" si="4"/>
        <v>0</v>
      </c>
      <c r="AL42" s="52">
        <f t="shared" si="5"/>
        <v>0</v>
      </c>
      <c r="AM42" s="53">
        <f t="shared" si="6"/>
        <v>0</v>
      </c>
      <c r="AN42" s="54">
        <f t="shared" si="7"/>
        <v>0</v>
      </c>
      <c r="AO42" s="55">
        <f t="shared" si="8"/>
        <v>0</v>
      </c>
      <c r="AP42" s="45"/>
      <c r="AR42" s="56">
        <f t="shared" si="9"/>
        <v>0</v>
      </c>
      <c r="AS42" s="30"/>
      <c r="AT42" s="57">
        <f t="shared" si="10"/>
        <v>0</v>
      </c>
      <c r="AU42" s="58" t="str">
        <f t="shared" si="11"/>
        <v/>
      </c>
      <c r="AV42" s="56" t="str">
        <f t="shared" si="12"/>
        <v/>
      </c>
      <c r="AW42" s="30"/>
      <c r="AX42" s="57">
        <f t="shared" si="13"/>
        <v>0</v>
      </c>
      <c r="AY42" s="59" t="str">
        <f t="shared" si="14"/>
        <v/>
      </c>
      <c r="AZ42" s="56" t="str">
        <f t="shared" si="15"/>
        <v/>
      </c>
      <c r="BA42" s="31"/>
      <c r="BB42" s="60" t="str">
        <f t="shared" si="16"/>
        <v/>
      </c>
      <c r="BC42" s="62">
        <f t="shared" si="17"/>
        <v>0</v>
      </c>
      <c r="BE42" s="30">
        <f t="shared" si="18"/>
        <v>0</v>
      </c>
      <c r="BF42" s="30">
        <f t="shared" si="19"/>
        <v>0</v>
      </c>
      <c r="BG42" s="296">
        <f t="shared" si="20"/>
        <v>0</v>
      </c>
      <c r="BH42" s="30">
        <f t="shared" si="21"/>
        <v>0</v>
      </c>
      <c r="BI42" s="30">
        <f t="shared" si="22"/>
        <v>0</v>
      </c>
    </row>
    <row r="43" spans="1:61" ht="24" x14ac:dyDescent="0.2">
      <c r="A43" s="39">
        <v>33</v>
      </c>
      <c r="B43" s="297" t="s">
        <v>268</v>
      </c>
      <c r="C43" s="118" t="s">
        <v>180</v>
      </c>
      <c r="D43" s="118" t="s">
        <v>221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11"/>
      <c r="AD43" s="30"/>
      <c r="AE43" s="30"/>
      <c r="AF43" s="30"/>
      <c r="AG43" s="30"/>
      <c r="AH43" s="30"/>
      <c r="AI43" s="30"/>
      <c r="AJ43" s="13"/>
      <c r="AK43" s="51">
        <f t="shared" si="4"/>
        <v>0</v>
      </c>
      <c r="AL43" s="52">
        <f t="shared" si="5"/>
        <v>0</v>
      </c>
      <c r="AM43" s="53">
        <f t="shared" si="6"/>
        <v>0</v>
      </c>
      <c r="AN43" s="54">
        <f t="shared" si="7"/>
        <v>0</v>
      </c>
      <c r="AO43" s="55">
        <f t="shared" si="8"/>
        <v>0</v>
      </c>
      <c r="AP43" s="45"/>
      <c r="AR43" s="56">
        <f t="shared" si="9"/>
        <v>0</v>
      </c>
      <c r="AS43" s="30"/>
      <c r="AT43" s="57">
        <f t="shared" si="10"/>
        <v>0</v>
      </c>
      <c r="AU43" s="58" t="str">
        <f t="shared" si="11"/>
        <v/>
      </c>
      <c r="AV43" s="56" t="str">
        <f t="shared" si="12"/>
        <v/>
      </c>
      <c r="AW43" s="30"/>
      <c r="AX43" s="57">
        <f t="shared" si="13"/>
        <v>0</v>
      </c>
      <c r="AY43" s="59" t="str">
        <f t="shared" si="14"/>
        <v/>
      </c>
      <c r="AZ43" s="56" t="str">
        <f t="shared" si="15"/>
        <v/>
      </c>
      <c r="BA43" s="31"/>
      <c r="BB43" s="60" t="str">
        <f t="shared" si="16"/>
        <v/>
      </c>
      <c r="BC43" s="62">
        <f t="shared" si="17"/>
        <v>0</v>
      </c>
      <c r="BE43" s="30">
        <f t="shared" si="18"/>
        <v>0</v>
      </c>
      <c r="BF43" s="30">
        <f t="shared" si="19"/>
        <v>0</v>
      </c>
      <c r="BG43" s="296">
        <f t="shared" si="20"/>
        <v>0</v>
      </c>
      <c r="BH43" s="30">
        <f t="shared" si="21"/>
        <v>0</v>
      </c>
      <c r="BI43" s="30">
        <f t="shared" si="22"/>
        <v>0</v>
      </c>
    </row>
    <row r="44" spans="1:61" ht="24" x14ac:dyDescent="0.2">
      <c r="A44" s="39">
        <v>34</v>
      </c>
      <c r="B44" s="297" t="s">
        <v>269</v>
      </c>
      <c r="C44" s="119" t="s">
        <v>181</v>
      </c>
      <c r="D44" s="119" t="s">
        <v>222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11"/>
      <c r="AD44" s="30"/>
      <c r="AE44" s="30"/>
      <c r="AF44" s="30"/>
      <c r="AG44" s="30"/>
      <c r="AH44" s="30"/>
      <c r="AI44" s="30"/>
      <c r="AJ44" s="13"/>
      <c r="AK44" s="51">
        <f t="shared" si="4"/>
        <v>0</v>
      </c>
      <c r="AL44" s="52">
        <f t="shared" si="5"/>
        <v>0</v>
      </c>
      <c r="AM44" s="53">
        <f t="shared" si="6"/>
        <v>0</v>
      </c>
      <c r="AN44" s="54">
        <f t="shared" si="7"/>
        <v>0</v>
      </c>
      <c r="AO44" s="55">
        <f t="shared" si="8"/>
        <v>0</v>
      </c>
      <c r="AP44" s="45"/>
      <c r="AR44" s="56">
        <f t="shared" si="9"/>
        <v>0</v>
      </c>
      <c r="AS44" s="30"/>
      <c r="AT44" s="57">
        <f t="shared" si="10"/>
        <v>0</v>
      </c>
      <c r="AU44" s="58" t="str">
        <f t="shared" si="11"/>
        <v/>
      </c>
      <c r="AV44" s="56" t="str">
        <f t="shared" si="12"/>
        <v/>
      </c>
      <c r="AW44" s="30"/>
      <c r="AX44" s="57">
        <f t="shared" si="13"/>
        <v>0</v>
      </c>
      <c r="AY44" s="59" t="str">
        <f t="shared" si="14"/>
        <v/>
      </c>
      <c r="AZ44" s="56" t="str">
        <f t="shared" si="15"/>
        <v/>
      </c>
      <c r="BA44" s="31"/>
      <c r="BB44" s="60" t="str">
        <f t="shared" si="16"/>
        <v/>
      </c>
      <c r="BC44" s="62">
        <f t="shared" si="17"/>
        <v>0</v>
      </c>
      <c r="BE44" s="30">
        <f t="shared" si="18"/>
        <v>0</v>
      </c>
      <c r="BF44" s="30">
        <f t="shared" si="19"/>
        <v>0</v>
      </c>
      <c r="BG44" s="296">
        <f t="shared" si="20"/>
        <v>0</v>
      </c>
      <c r="BH44" s="30">
        <f t="shared" si="21"/>
        <v>0</v>
      </c>
      <c r="BI44" s="30">
        <f t="shared" si="22"/>
        <v>0</v>
      </c>
    </row>
    <row r="45" spans="1:61" ht="24" x14ac:dyDescent="0.2">
      <c r="A45" s="39">
        <v>35</v>
      </c>
      <c r="B45" s="298" t="s">
        <v>270</v>
      </c>
      <c r="C45" s="118" t="s">
        <v>180</v>
      </c>
      <c r="D45" s="118" t="s">
        <v>223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13"/>
      <c r="U45" s="29"/>
      <c r="V45" s="30"/>
      <c r="W45" s="30"/>
      <c r="X45" s="30"/>
      <c r="Y45" s="30"/>
      <c r="Z45" s="30"/>
      <c r="AA45" s="30"/>
      <c r="AB45" s="31"/>
      <c r="AC45" s="11"/>
      <c r="AD45" s="30"/>
      <c r="AE45" s="30"/>
      <c r="AF45" s="30"/>
      <c r="AG45" s="30"/>
      <c r="AH45" s="30"/>
      <c r="AI45" s="30"/>
      <c r="AJ45" s="13"/>
      <c r="AK45" s="51">
        <f t="shared" si="4"/>
        <v>0</v>
      </c>
      <c r="AL45" s="52">
        <f t="shared" si="5"/>
        <v>0</v>
      </c>
      <c r="AM45" s="53">
        <f t="shared" si="6"/>
        <v>0</v>
      </c>
      <c r="AN45" s="54">
        <f t="shared" si="7"/>
        <v>0</v>
      </c>
      <c r="AO45" s="55">
        <f t="shared" si="8"/>
        <v>0</v>
      </c>
      <c r="AP45" s="45"/>
      <c r="AR45" s="56">
        <f t="shared" si="9"/>
        <v>0</v>
      </c>
      <c r="AS45" s="30"/>
      <c r="AT45" s="57">
        <f t="shared" si="10"/>
        <v>0</v>
      </c>
      <c r="AU45" s="58" t="str">
        <f t="shared" si="11"/>
        <v/>
      </c>
      <c r="AV45" s="56" t="str">
        <f t="shared" si="12"/>
        <v/>
      </c>
      <c r="AW45" s="30"/>
      <c r="AX45" s="57">
        <f t="shared" si="13"/>
        <v>0</v>
      </c>
      <c r="AY45" s="59" t="str">
        <f t="shared" si="14"/>
        <v/>
      </c>
      <c r="AZ45" s="56" t="str">
        <f t="shared" si="15"/>
        <v/>
      </c>
      <c r="BA45" s="31"/>
      <c r="BB45" s="60" t="str">
        <f t="shared" si="16"/>
        <v/>
      </c>
      <c r="BC45" s="62">
        <f t="shared" si="17"/>
        <v>0</v>
      </c>
      <c r="BE45" s="30">
        <f t="shared" si="18"/>
        <v>0</v>
      </c>
      <c r="BF45" s="30">
        <f t="shared" si="19"/>
        <v>0</v>
      </c>
      <c r="BG45" s="296">
        <f t="shared" si="20"/>
        <v>0</v>
      </c>
      <c r="BH45" s="30">
        <f t="shared" si="21"/>
        <v>0</v>
      </c>
      <c r="BI45" s="30">
        <f t="shared" si="22"/>
        <v>0</v>
      </c>
    </row>
    <row r="46" spans="1:61" ht="24" x14ac:dyDescent="0.2">
      <c r="A46" s="39">
        <v>36</v>
      </c>
      <c r="B46" s="297" t="s">
        <v>271</v>
      </c>
      <c r="C46" s="119" t="s">
        <v>182</v>
      </c>
      <c r="D46" s="119" t="s">
        <v>224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13"/>
      <c r="U46" s="29"/>
      <c r="V46" s="30"/>
      <c r="W46" s="30"/>
      <c r="X46" s="30"/>
      <c r="Y46" s="30"/>
      <c r="Z46" s="30"/>
      <c r="AA46" s="30"/>
      <c r="AB46" s="31"/>
      <c r="AC46" s="11"/>
      <c r="AD46" s="30"/>
      <c r="AE46" s="30"/>
      <c r="AF46" s="30"/>
      <c r="AG46" s="30"/>
      <c r="AH46" s="30"/>
      <c r="AI46" s="30"/>
      <c r="AJ46" s="13"/>
      <c r="AK46" s="51">
        <f t="shared" si="4"/>
        <v>0</v>
      </c>
      <c r="AL46" s="52">
        <f t="shared" si="5"/>
        <v>0</v>
      </c>
      <c r="AM46" s="53">
        <f t="shared" si="6"/>
        <v>0</v>
      </c>
      <c r="AN46" s="54">
        <f t="shared" si="7"/>
        <v>0</v>
      </c>
      <c r="AO46" s="55">
        <f t="shared" si="8"/>
        <v>0</v>
      </c>
      <c r="AP46" s="45"/>
      <c r="AR46" s="56">
        <f t="shared" si="9"/>
        <v>0</v>
      </c>
      <c r="AS46" s="30"/>
      <c r="AT46" s="57">
        <f t="shared" si="10"/>
        <v>0</v>
      </c>
      <c r="AU46" s="58" t="str">
        <f t="shared" si="11"/>
        <v/>
      </c>
      <c r="AV46" s="56" t="str">
        <f t="shared" si="12"/>
        <v/>
      </c>
      <c r="AW46" s="30"/>
      <c r="AX46" s="57">
        <f t="shared" si="13"/>
        <v>0</v>
      </c>
      <c r="AY46" s="59" t="str">
        <f t="shared" si="14"/>
        <v/>
      </c>
      <c r="AZ46" s="56" t="str">
        <f t="shared" si="15"/>
        <v/>
      </c>
      <c r="BA46" s="31"/>
      <c r="BB46" s="60" t="str">
        <f t="shared" si="16"/>
        <v/>
      </c>
      <c r="BC46" s="62">
        <f t="shared" si="17"/>
        <v>0</v>
      </c>
      <c r="BE46" s="30">
        <f t="shared" si="18"/>
        <v>0</v>
      </c>
      <c r="BF46" s="30">
        <f t="shared" si="19"/>
        <v>0</v>
      </c>
      <c r="BG46" s="296">
        <f t="shared" si="20"/>
        <v>0</v>
      </c>
      <c r="BH46" s="30">
        <f t="shared" si="21"/>
        <v>0</v>
      </c>
      <c r="BI46" s="30">
        <f t="shared" si="22"/>
        <v>0</v>
      </c>
    </row>
    <row r="47" spans="1:61" ht="24" x14ac:dyDescent="0.2">
      <c r="A47" s="39">
        <v>37</v>
      </c>
      <c r="B47" s="297" t="s">
        <v>272</v>
      </c>
      <c r="C47" s="118" t="s">
        <v>183</v>
      </c>
      <c r="D47" s="118" t="s">
        <v>225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13"/>
      <c r="U47" s="29"/>
      <c r="V47" s="30"/>
      <c r="W47" s="30"/>
      <c r="X47" s="30"/>
      <c r="Y47" s="30"/>
      <c r="Z47" s="30"/>
      <c r="AA47" s="30"/>
      <c r="AB47" s="31"/>
      <c r="AC47" s="11"/>
      <c r="AD47" s="30"/>
      <c r="AE47" s="30"/>
      <c r="AF47" s="30"/>
      <c r="AG47" s="30"/>
      <c r="AH47" s="30"/>
      <c r="AI47" s="30"/>
      <c r="AJ47" s="13"/>
      <c r="AK47" s="51">
        <f t="shared" si="4"/>
        <v>0</v>
      </c>
      <c r="AL47" s="52">
        <f t="shared" si="5"/>
        <v>0</v>
      </c>
      <c r="AM47" s="53">
        <f t="shared" si="6"/>
        <v>0</v>
      </c>
      <c r="AN47" s="54">
        <f t="shared" si="7"/>
        <v>0</v>
      </c>
      <c r="AO47" s="55">
        <f t="shared" si="8"/>
        <v>0</v>
      </c>
      <c r="AP47" s="45"/>
      <c r="AR47" s="56">
        <f t="shared" si="9"/>
        <v>0</v>
      </c>
      <c r="AS47" s="30"/>
      <c r="AT47" s="57">
        <f t="shared" si="10"/>
        <v>0</v>
      </c>
      <c r="AU47" s="58" t="str">
        <f t="shared" si="11"/>
        <v/>
      </c>
      <c r="AV47" s="56" t="str">
        <f t="shared" si="12"/>
        <v/>
      </c>
      <c r="AW47" s="30"/>
      <c r="AX47" s="57">
        <f t="shared" si="13"/>
        <v>0</v>
      </c>
      <c r="AY47" s="59" t="str">
        <f t="shared" si="14"/>
        <v/>
      </c>
      <c r="AZ47" s="56" t="str">
        <f t="shared" si="15"/>
        <v/>
      </c>
      <c r="BA47" s="31"/>
      <c r="BB47" s="60" t="str">
        <f t="shared" si="16"/>
        <v/>
      </c>
      <c r="BC47" s="62">
        <f t="shared" si="17"/>
        <v>0</v>
      </c>
      <c r="BE47" s="30">
        <f t="shared" si="18"/>
        <v>0</v>
      </c>
      <c r="BF47" s="30">
        <f t="shared" si="19"/>
        <v>0</v>
      </c>
      <c r="BG47" s="296">
        <f t="shared" si="20"/>
        <v>0</v>
      </c>
      <c r="BH47" s="30">
        <f t="shared" si="21"/>
        <v>0</v>
      </c>
      <c r="BI47" s="30">
        <f t="shared" si="22"/>
        <v>0</v>
      </c>
    </row>
    <row r="48" spans="1:61" ht="24" x14ac:dyDescent="0.2">
      <c r="A48" s="39">
        <v>38</v>
      </c>
      <c r="B48" s="298" t="s">
        <v>273</v>
      </c>
      <c r="C48" s="119" t="s">
        <v>184</v>
      </c>
      <c r="D48" s="119" t="s">
        <v>226</v>
      </c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4"/>
        <v>0</v>
      </c>
      <c r="AL48" s="52">
        <f t="shared" si="5"/>
        <v>0</v>
      </c>
      <c r="AM48" s="53">
        <f t="shared" si="6"/>
        <v>0</v>
      </c>
      <c r="AN48" s="54">
        <f t="shared" si="7"/>
        <v>0</v>
      </c>
      <c r="AO48" s="55">
        <f t="shared" si="8"/>
        <v>0</v>
      </c>
      <c r="AP48" s="45"/>
      <c r="AR48" s="56">
        <f t="shared" si="9"/>
        <v>0</v>
      </c>
      <c r="AS48" s="30"/>
      <c r="AT48" s="57">
        <f t="shared" si="10"/>
        <v>0</v>
      </c>
      <c r="AU48" s="58" t="str">
        <f t="shared" si="11"/>
        <v/>
      </c>
      <c r="AV48" s="56" t="str">
        <f t="shared" si="12"/>
        <v/>
      </c>
      <c r="AW48" s="30"/>
      <c r="AX48" s="57">
        <f t="shared" si="13"/>
        <v>0</v>
      </c>
      <c r="AY48" s="59" t="str">
        <f t="shared" si="14"/>
        <v/>
      </c>
      <c r="AZ48" s="56" t="str">
        <f t="shared" si="15"/>
        <v/>
      </c>
      <c r="BA48" s="31"/>
      <c r="BB48" s="60" t="str">
        <f t="shared" si="16"/>
        <v/>
      </c>
      <c r="BC48" s="62">
        <f t="shared" si="17"/>
        <v>0</v>
      </c>
      <c r="BE48" s="30">
        <f t="shared" si="18"/>
        <v>0</v>
      </c>
      <c r="BF48" s="30">
        <f t="shared" si="19"/>
        <v>0</v>
      </c>
      <c r="BG48" s="296">
        <f t="shared" si="20"/>
        <v>0</v>
      </c>
      <c r="BH48" s="30">
        <f t="shared" si="21"/>
        <v>0</v>
      </c>
      <c r="BI48" s="30">
        <f t="shared" si="22"/>
        <v>0</v>
      </c>
    </row>
    <row r="49" spans="1:61" ht="24" x14ac:dyDescent="0.2">
      <c r="A49" s="39">
        <v>39</v>
      </c>
      <c r="B49" s="297" t="s">
        <v>274</v>
      </c>
      <c r="C49" s="118" t="s">
        <v>185</v>
      </c>
      <c r="D49" s="118" t="s">
        <v>227</v>
      </c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4"/>
        <v>0</v>
      </c>
      <c r="AL49" s="52">
        <f t="shared" si="5"/>
        <v>0</v>
      </c>
      <c r="AM49" s="53">
        <f t="shared" si="6"/>
        <v>0</v>
      </c>
      <c r="AN49" s="54">
        <f t="shared" si="7"/>
        <v>0</v>
      </c>
      <c r="AO49" s="55">
        <f t="shared" si="8"/>
        <v>0</v>
      </c>
      <c r="AP49" s="45"/>
      <c r="AR49" s="56">
        <f t="shared" si="9"/>
        <v>0</v>
      </c>
      <c r="AS49" s="30"/>
      <c r="AT49" s="57">
        <f t="shared" si="10"/>
        <v>0</v>
      </c>
      <c r="AU49" s="58" t="str">
        <f t="shared" si="11"/>
        <v/>
      </c>
      <c r="AV49" s="56" t="str">
        <f t="shared" si="12"/>
        <v/>
      </c>
      <c r="AW49" s="30"/>
      <c r="AX49" s="57">
        <f t="shared" si="13"/>
        <v>0</v>
      </c>
      <c r="AY49" s="59" t="str">
        <f t="shared" si="14"/>
        <v/>
      </c>
      <c r="AZ49" s="56" t="str">
        <f t="shared" si="15"/>
        <v/>
      </c>
      <c r="BA49" s="31"/>
      <c r="BB49" s="60" t="str">
        <f t="shared" si="16"/>
        <v/>
      </c>
      <c r="BC49" s="62">
        <f t="shared" si="17"/>
        <v>0</v>
      </c>
      <c r="BE49" s="30">
        <f t="shared" si="18"/>
        <v>0</v>
      </c>
      <c r="BF49" s="30">
        <f t="shared" si="19"/>
        <v>0</v>
      </c>
      <c r="BG49" s="296">
        <f t="shared" si="20"/>
        <v>0</v>
      </c>
      <c r="BH49" s="30">
        <f t="shared" si="21"/>
        <v>0</v>
      </c>
      <c r="BI49" s="30">
        <f t="shared" si="22"/>
        <v>0</v>
      </c>
    </row>
    <row r="50" spans="1:61" ht="24" x14ac:dyDescent="0.2">
      <c r="A50" s="39">
        <v>40</v>
      </c>
      <c r="B50" s="297" t="s">
        <v>275</v>
      </c>
      <c r="C50" s="119" t="s">
        <v>186</v>
      </c>
      <c r="D50" s="119" t="s">
        <v>228</v>
      </c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4"/>
        <v>0</v>
      </c>
      <c r="AL50" s="52">
        <f t="shared" si="5"/>
        <v>0</v>
      </c>
      <c r="AM50" s="53">
        <f t="shared" si="6"/>
        <v>0</v>
      </c>
      <c r="AN50" s="54">
        <f t="shared" si="7"/>
        <v>0</v>
      </c>
      <c r="AO50" s="55">
        <f t="shared" si="8"/>
        <v>0</v>
      </c>
      <c r="AP50" s="45"/>
      <c r="AR50" s="56">
        <f t="shared" si="9"/>
        <v>0</v>
      </c>
      <c r="AS50" s="30"/>
      <c r="AT50" s="57">
        <f t="shared" si="10"/>
        <v>0</v>
      </c>
      <c r="AU50" s="58" t="str">
        <f t="shared" si="11"/>
        <v/>
      </c>
      <c r="AV50" s="56" t="str">
        <f t="shared" si="12"/>
        <v/>
      </c>
      <c r="AW50" s="30"/>
      <c r="AX50" s="57">
        <f t="shared" si="13"/>
        <v>0</v>
      </c>
      <c r="AY50" s="59" t="str">
        <f t="shared" si="14"/>
        <v/>
      </c>
      <c r="AZ50" s="56" t="str">
        <f t="shared" si="15"/>
        <v/>
      </c>
      <c r="BA50" s="31"/>
      <c r="BB50" s="60" t="str">
        <f t="shared" si="16"/>
        <v/>
      </c>
      <c r="BC50" s="62">
        <f t="shared" si="17"/>
        <v>0</v>
      </c>
      <c r="BE50" s="30">
        <f t="shared" si="18"/>
        <v>0</v>
      </c>
      <c r="BF50" s="30">
        <f t="shared" si="19"/>
        <v>0</v>
      </c>
      <c r="BG50" s="296">
        <f t="shared" si="20"/>
        <v>0</v>
      </c>
      <c r="BH50" s="30">
        <f t="shared" si="21"/>
        <v>0</v>
      </c>
      <c r="BI50" s="30">
        <f t="shared" si="22"/>
        <v>0</v>
      </c>
    </row>
    <row r="51" spans="1:61" ht="24" x14ac:dyDescent="0.2">
      <c r="A51" s="39">
        <v>41</v>
      </c>
      <c r="B51" s="298" t="s">
        <v>276</v>
      </c>
      <c r="C51" s="118" t="s">
        <v>187</v>
      </c>
      <c r="D51" s="118" t="s">
        <v>229</v>
      </c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4"/>
        <v>0</v>
      </c>
      <c r="AL51" s="52">
        <f t="shared" si="5"/>
        <v>0</v>
      </c>
      <c r="AM51" s="53">
        <f t="shared" si="6"/>
        <v>0</v>
      </c>
      <c r="AN51" s="54">
        <f t="shared" si="7"/>
        <v>0</v>
      </c>
      <c r="AO51" s="55">
        <f t="shared" si="8"/>
        <v>0</v>
      </c>
      <c r="AP51" s="45"/>
      <c r="AR51" s="56">
        <f t="shared" si="9"/>
        <v>0</v>
      </c>
      <c r="AS51" s="30"/>
      <c r="AT51" s="57">
        <f t="shared" si="10"/>
        <v>0</v>
      </c>
      <c r="AU51" s="58" t="str">
        <f t="shared" si="11"/>
        <v/>
      </c>
      <c r="AV51" s="56" t="str">
        <f t="shared" si="12"/>
        <v/>
      </c>
      <c r="AW51" s="30"/>
      <c r="AX51" s="57">
        <f t="shared" si="13"/>
        <v>0</v>
      </c>
      <c r="AY51" s="59" t="str">
        <f t="shared" si="14"/>
        <v/>
      </c>
      <c r="AZ51" s="56" t="str">
        <f t="shared" si="15"/>
        <v/>
      </c>
      <c r="BA51" s="31"/>
      <c r="BB51" s="60" t="str">
        <f t="shared" si="16"/>
        <v/>
      </c>
      <c r="BC51" s="62">
        <f t="shared" si="17"/>
        <v>0</v>
      </c>
      <c r="BE51" s="30">
        <f t="shared" si="18"/>
        <v>0</v>
      </c>
      <c r="BF51" s="30">
        <f t="shared" si="19"/>
        <v>0</v>
      </c>
      <c r="BG51" s="296">
        <f t="shared" si="20"/>
        <v>0</v>
      </c>
      <c r="BH51" s="30">
        <f t="shared" si="21"/>
        <v>0</v>
      </c>
      <c r="BI51" s="30">
        <f t="shared" si="22"/>
        <v>0</v>
      </c>
    </row>
    <row r="52" spans="1:61" ht="24" x14ac:dyDescent="0.2">
      <c r="A52" s="39">
        <v>42</v>
      </c>
      <c r="B52" s="297" t="s">
        <v>277</v>
      </c>
      <c r="C52" s="119" t="s">
        <v>146</v>
      </c>
      <c r="D52" s="119" t="s">
        <v>230</v>
      </c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4"/>
        <v>0</v>
      </c>
      <c r="AL52" s="52">
        <f t="shared" si="5"/>
        <v>0</v>
      </c>
      <c r="AM52" s="53">
        <f t="shared" si="6"/>
        <v>0</v>
      </c>
      <c r="AN52" s="54">
        <f t="shared" si="7"/>
        <v>0</v>
      </c>
      <c r="AO52" s="55">
        <f t="shared" si="8"/>
        <v>0</v>
      </c>
      <c r="AP52" s="45"/>
      <c r="AR52" s="56">
        <f t="shared" si="9"/>
        <v>0</v>
      </c>
      <c r="AS52" s="30"/>
      <c r="AT52" s="57">
        <f t="shared" si="10"/>
        <v>0</v>
      </c>
      <c r="AU52" s="58" t="str">
        <f t="shared" si="11"/>
        <v/>
      </c>
      <c r="AV52" s="56" t="str">
        <f t="shared" si="12"/>
        <v/>
      </c>
      <c r="AW52" s="30"/>
      <c r="AX52" s="57">
        <f t="shared" si="13"/>
        <v>0</v>
      </c>
      <c r="AY52" s="59" t="str">
        <f t="shared" si="14"/>
        <v/>
      </c>
      <c r="AZ52" s="56" t="str">
        <f t="shared" si="15"/>
        <v/>
      </c>
      <c r="BA52" s="31"/>
      <c r="BB52" s="60" t="str">
        <f t="shared" si="16"/>
        <v/>
      </c>
      <c r="BC52" s="62">
        <f t="shared" si="17"/>
        <v>0</v>
      </c>
      <c r="BE52" s="30">
        <f t="shared" si="18"/>
        <v>0</v>
      </c>
      <c r="BF52" s="30">
        <f t="shared" si="19"/>
        <v>0</v>
      </c>
      <c r="BG52" s="296">
        <f t="shared" si="20"/>
        <v>0</v>
      </c>
      <c r="BH52" s="30">
        <f t="shared" si="21"/>
        <v>0</v>
      </c>
      <c r="BI52" s="30">
        <f t="shared" si="22"/>
        <v>0</v>
      </c>
    </row>
    <row r="53" spans="1:61" ht="24" x14ac:dyDescent="0.2">
      <c r="A53" s="39">
        <v>43</v>
      </c>
      <c r="B53" s="297" t="s">
        <v>278</v>
      </c>
      <c r="C53" s="118" t="s">
        <v>188</v>
      </c>
      <c r="D53" s="118" t="s">
        <v>231</v>
      </c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4"/>
        <v>0</v>
      </c>
      <c r="AL53" s="52">
        <f t="shared" si="5"/>
        <v>0</v>
      </c>
      <c r="AM53" s="53">
        <f t="shared" si="6"/>
        <v>0</v>
      </c>
      <c r="AN53" s="54">
        <f t="shared" si="7"/>
        <v>0</v>
      </c>
      <c r="AO53" s="55">
        <f t="shared" si="8"/>
        <v>0</v>
      </c>
      <c r="AP53" s="45"/>
      <c r="AR53" s="56">
        <f t="shared" si="9"/>
        <v>0</v>
      </c>
      <c r="AS53" s="30"/>
      <c r="AT53" s="57">
        <f t="shared" si="10"/>
        <v>0</v>
      </c>
      <c r="AU53" s="58" t="str">
        <f t="shared" si="11"/>
        <v/>
      </c>
      <c r="AV53" s="56" t="str">
        <f t="shared" si="12"/>
        <v/>
      </c>
      <c r="AW53" s="30"/>
      <c r="AX53" s="57">
        <f t="shared" si="13"/>
        <v>0</v>
      </c>
      <c r="AY53" s="59" t="str">
        <f t="shared" si="14"/>
        <v/>
      </c>
      <c r="AZ53" s="56" t="str">
        <f t="shared" si="15"/>
        <v/>
      </c>
      <c r="BA53" s="31"/>
      <c r="BB53" s="60" t="str">
        <f t="shared" si="16"/>
        <v/>
      </c>
      <c r="BC53" s="62">
        <f t="shared" si="17"/>
        <v>0</v>
      </c>
      <c r="BE53" s="30">
        <f t="shared" si="18"/>
        <v>0</v>
      </c>
      <c r="BF53" s="30">
        <f t="shared" si="19"/>
        <v>0</v>
      </c>
      <c r="BG53" s="296">
        <f t="shared" si="20"/>
        <v>0</v>
      </c>
      <c r="BH53" s="30">
        <f t="shared" si="21"/>
        <v>0</v>
      </c>
      <c r="BI53" s="30">
        <f t="shared" si="22"/>
        <v>0</v>
      </c>
    </row>
    <row r="54" spans="1:61" ht="24" x14ac:dyDescent="0.2">
      <c r="A54" s="39">
        <v>44</v>
      </c>
      <c r="B54" s="298" t="s">
        <v>279</v>
      </c>
      <c r="C54" s="119" t="s">
        <v>189</v>
      </c>
      <c r="D54" s="119" t="s">
        <v>232</v>
      </c>
      <c r="E54" s="121"/>
      <c r="F54" s="122"/>
      <c r="G54" s="122"/>
      <c r="H54" s="122"/>
      <c r="I54" s="122"/>
      <c r="J54" s="122"/>
      <c r="K54" s="122"/>
      <c r="L54" s="123"/>
      <c r="M54" s="121"/>
      <c r="N54" s="122"/>
      <c r="O54" s="122"/>
      <c r="P54" s="122"/>
      <c r="Q54" s="122"/>
      <c r="R54" s="122"/>
      <c r="S54" s="122"/>
      <c r="T54" s="124"/>
      <c r="U54" s="121"/>
      <c r="V54" s="122"/>
      <c r="W54" s="122"/>
      <c r="X54" s="122"/>
      <c r="Y54" s="122"/>
      <c r="Z54" s="122"/>
      <c r="AA54" s="122"/>
      <c r="AB54" s="123"/>
      <c r="AC54" s="125"/>
      <c r="AD54" s="122"/>
      <c r="AE54" s="122"/>
      <c r="AF54" s="122"/>
      <c r="AG54" s="122"/>
      <c r="AH54" s="122"/>
      <c r="AI54" s="122"/>
      <c r="AJ54" s="124"/>
      <c r="AK54" s="126">
        <f t="shared" si="4"/>
        <v>0</v>
      </c>
      <c r="AL54" s="127">
        <f t="shared" si="5"/>
        <v>0</v>
      </c>
      <c r="AM54" s="128">
        <f t="shared" si="6"/>
        <v>0</v>
      </c>
      <c r="AN54" s="129">
        <f t="shared" si="7"/>
        <v>0</v>
      </c>
      <c r="AO54" s="130">
        <f t="shared" si="8"/>
        <v>0</v>
      </c>
      <c r="AP54" s="131"/>
      <c r="AR54" s="132">
        <f t="shared" si="9"/>
        <v>0</v>
      </c>
      <c r="AS54" s="122"/>
      <c r="AT54" s="133">
        <f t="shared" si="10"/>
        <v>0</v>
      </c>
      <c r="AU54" s="134" t="str">
        <f t="shared" si="11"/>
        <v/>
      </c>
      <c r="AV54" s="132" t="str">
        <f t="shared" si="12"/>
        <v/>
      </c>
      <c r="AW54" s="122"/>
      <c r="AX54" s="133">
        <f t="shared" si="13"/>
        <v>0</v>
      </c>
      <c r="AY54" s="135" t="str">
        <f t="shared" si="14"/>
        <v/>
      </c>
      <c r="AZ54" s="132" t="str">
        <f t="shared" si="15"/>
        <v/>
      </c>
      <c r="BA54" s="123"/>
      <c r="BB54" s="136" t="str">
        <f t="shared" si="16"/>
        <v/>
      </c>
      <c r="BC54" s="137">
        <f t="shared" si="17"/>
        <v>0</v>
      </c>
      <c r="BE54" s="30">
        <f t="shared" si="18"/>
        <v>0</v>
      </c>
      <c r="BF54" s="30">
        <f t="shared" si="19"/>
        <v>0</v>
      </c>
      <c r="BG54" s="296">
        <f t="shared" si="20"/>
        <v>0</v>
      </c>
      <c r="BH54" s="30">
        <f t="shared" si="21"/>
        <v>0</v>
      </c>
      <c r="BI54" s="30">
        <f t="shared" si="22"/>
        <v>0</v>
      </c>
    </row>
    <row r="55" spans="1:61" ht="16" thickBot="1" x14ac:dyDescent="0.25">
      <c r="A55" s="40">
        <v>45</v>
      </c>
      <c r="B55" s="297" t="s">
        <v>280</v>
      </c>
      <c r="C55" s="118" t="s">
        <v>190</v>
      </c>
      <c r="D55" s="120" t="s">
        <v>233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4"/>
        <v>0</v>
      </c>
      <c r="AL55" s="52">
        <f t="shared" si="5"/>
        <v>0</v>
      </c>
      <c r="AM55" s="53">
        <f t="shared" si="6"/>
        <v>0</v>
      </c>
      <c r="AN55" s="54">
        <f t="shared" si="7"/>
        <v>0</v>
      </c>
      <c r="AO55" s="139">
        <f t="shared" si="8"/>
        <v>0</v>
      </c>
      <c r="AP55" s="140"/>
      <c r="AQ55" s="141"/>
      <c r="AR55" s="57">
        <f t="shared" si="9"/>
        <v>0</v>
      </c>
      <c r="AS55" s="30"/>
      <c r="AT55" s="57">
        <f t="shared" si="10"/>
        <v>0</v>
      </c>
      <c r="AU55" s="57" t="str">
        <f t="shared" si="11"/>
        <v/>
      </c>
      <c r="AV55" s="57" t="str">
        <f t="shared" si="12"/>
        <v/>
      </c>
      <c r="AW55" s="30"/>
      <c r="AX55" s="57">
        <f t="shared" si="13"/>
        <v>0</v>
      </c>
      <c r="AY55" s="57" t="str">
        <f t="shared" si="14"/>
        <v/>
      </c>
      <c r="AZ55" s="57" t="str">
        <f t="shared" si="15"/>
        <v/>
      </c>
      <c r="BA55" s="30"/>
      <c r="BB55" s="142" t="str">
        <f t="shared" si="16"/>
        <v/>
      </c>
      <c r="BC55" s="143">
        <f t="shared" si="17"/>
        <v>0</v>
      </c>
      <c r="BE55" s="30">
        <f t="shared" si="18"/>
        <v>0</v>
      </c>
      <c r="BF55" s="30">
        <f t="shared" si="19"/>
        <v>0</v>
      </c>
      <c r="BG55" s="296">
        <f t="shared" si="20"/>
        <v>0</v>
      </c>
      <c r="BH55" s="30">
        <f t="shared" si="21"/>
        <v>0</v>
      </c>
      <c r="BI55" s="30">
        <f t="shared" si="22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8" priority="2" operator="lessThan">
      <formula>70</formula>
    </cfRule>
  </conditionalFormatting>
  <conditionalFormatting sqref="G12:L41">
    <cfRule type="cellIs" dxfId="7" priority="5" operator="lessThan">
      <formula>70</formula>
    </cfRule>
  </conditionalFormatting>
  <conditionalFormatting sqref="O12:AB41">
    <cfRule type="cellIs" dxfId="6" priority="4" operator="lessThan">
      <formula>70</formula>
    </cfRule>
  </conditionalFormatting>
  <conditionalFormatting sqref="AE12:AJ41">
    <cfRule type="cellIs" dxfId="5" priority="3" operator="lessThan">
      <formula>70</formula>
    </cfRule>
  </conditionalFormatting>
  <conditionalFormatting sqref="AK11:AP55 E12:F41 M12:N41 AC12:AD41 E42:AJ55">
    <cfRule type="cellIs" dxfId="4" priority="8" operator="lessThan">
      <formula>70</formula>
    </cfRule>
  </conditionalFormatting>
  <conditionalFormatting sqref="AR11:AR55">
    <cfRule type="cellIs" dxfId="3" priority="6" operator="lessThan">
      <formula>70</formula>
    </cfRule>
  </conditionalFormatting>
  <conditionalFormatting sqref="AR11:AY55">
    <cfRule type="cellIs" dxfId="2" priority="7" operator="lessThan">
      <formula>70</formula>
    </cfRule>
  </conditionalFormatting>
  <conditionalFormatting sqref="AZ11:AZ55">
    <cfRule type="cellIs" dxfId="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topLeftCell="A10" zoomScaleNormal="100" workbookViewId="0">
      <selection activeCell="V39" sqref="V39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5.5" customWidth="1"/>
    <col min="5" max="5" width="6" customWidth="1"/>
    <col min="6" max="6" width="6.1640625" customWidth="1"/>
    <col min="7" max="7" width="5.6640625" customWidth="1"/>
    <col min="8" max="8" width="2" customWidth="1"/>
    <col min="10" max="10" width="11.1640625" customWidth="1"/>
    <col min="11" max="11" width="4.6640625" customWidth="1"/>
    <col min="12" max="12" width="5.1640625" customWidth="1"/>
    <col min="13" max="13" width="6.33203125" customWidth="1"/>
    <col min="14" max="14" width="6.83203125" customWidth="1"/>
    <col min="15" max="15" width="5.664062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5" x14ac:dyDescent="0.2">
      <c r="A5" s="216" t="s">
        <v>66</v>
      </c>
      <c r="B5" s="216"/>
      <c r="C5" s="216"/>
      <c r="D5" s="216"/>
      <c r="E5" s="216"/>
      <c r="F5" s="216"/>
      <c r="G5" s="216"/>
      <c r="I5" s="216" t="s">
        <v>66</v>
      </c>
      <c r="J5" s="216"/>
      <c r="K5" s="216"/>
      <c r="L5" s="216"/>
      <c r="M5" s="216"/>
      <c r="N5" s="216"/>
      <c r="O5" s="216"/>
    </row>
    <row r="6" spans="1:15" ht="16" x14ac:dyDescent="0.2">
      <c r="A6" s="217" t="s">
        <v>143</v>
      </c>
      <c r="B6" s="217"/>
      <c r="C6" s="217"/>
      <c r="D6" s="217"/>
      <c r="E6" s="217"/>
      <c r="F6" s="217"/>
      <c r="G6" s="217"/>
      <c r="I6" s="217" t="s">
        <v>143</v>
      </c>
      <c r="J6" s="217"/>
      <c r="K6" s="217"/>
      <c r="L6" s="217"/>
      <c r="M6" s="217"/>
      <c r="N6" s="217"/>
      <c r="O6" s="217"/>
    </row>
    <row r="7" spans="1:15" ht="16" x14ac:dyDescent="0.2">
      <c r="A7" s="217" t="s">
        <v>29</v>
      </c>
      <c r="B7" s="217"/>
      <c r="C7" s="217"/>
      <c r="D7" s="217"/>
      <c r="E7" s="217"/>
      <c r="F7" s="217"/>
      <c r="G7" s="217"/>
      <c r="I7" s="217" t="s">
        <v>29</v>
      </c>
      <c r="J7" s="217"/>
      <c r="K7" s="217"/>
      <c r="L7" s="217"/>
      <c r="M7" s="217"/>
      <c r="N7" s="217"/>
      <c r="O7" s="217"/>
    </row>
    <row r="9" spans="1:15" x14ac:dyDescent="0.2">
      <c r="A9" s="76" t="s">
        <v>6</v>
      </c>
      <c r="B9" s="112" t="str">
        <f>VLOOKUP($G$9,ESPANOL!$A$11:$AW$55,2,FALSE)</f>
        <v>1A-B-01</v>
      </c>
      <c r="C9" s="2"/>
      <c r="D9" s="2"/>
      <c r="E9" s="2"/>
      <c r="F9" s="76" t="s">
        <v>65</v>
      </c>
      <c r="G9" s="116">
        <v>1</v>
      </c>
      <c r="I9" s="76" t="s">
        <v>6</v>
      </c>
      <c r="J9" s="112" t="str">
        <f>VLOOKUP($O$9,ESPANOL!$A$11:$AW$55,2,FALSE)</f>
        <v>1A-B-10</v>
      </c>
      <c r="K9" s="2"/>
      <c r="L9" s="2"/>
      <c r="M9" s="2"/>
      <c r="N9" s="76" t="s">
        <v>65</v>
      </c>
      <c r="O9" s="116">
        <v>10</v>
      </c>
    </row>
    <row r="10" spans="1:15" ht="9.5" customHeight="1" x14ac:dyDescent="0.2">
      <c r="B10" s="77"/>
      <c r="C10" s="78"/>
      <c r="D10" s="78"/>
      <c r="E10" s="78"/>
      <c r="F10" s="79"/>
      <c r="G10" s="79"/>
      <c r="J10" s="77"/>
      <c r="K10" s="78"/>
      <c r="L10" s="78"/>
      <c r="M10" s="78"/>
      <c r="N10" s="79"/>
      <c r="O10" s="79"/>
    </row>
    <row r="11" spans="1:15" ht="14.5" customHeight="1" x14ac:dyDescent="0.2">
      <c r="A11" s="76" t="s">
        <v>133</v>
      </c>
      <c r="B11" s="113" t="str">
        <f>VLOOKUP($G$9,ESPANOL!$A$11:$AW$55,3,FALSE)</f>
        <v>LUIS  ANGEL</v>
      </c>
      <c r="C11" s="81"/>
      <c r="D11" s="81"/>
      <c r="E11" s="81"/>
      <c r="F11" s="76" t="s">
        <v>141</v>
      </c>
      <c r="G11" s="116" t="s">
        <v>234</v>
      </c>
      <c r="I11" s="76" t="s">
        <v>133</v>
      </c>
      <c r="J11" s="112" t="str">
        <f>VLOOKUP($O$9,ESPANOL!$A$11:$AW$55,3,FALSE)</f>
        <v>FERMIN YUNIOR</v>
      </c>
      <c r="K11" s="81"/>
      <c r="L11" s="81"/>
      <c r="M11" s="81"/>
      <c r="N11" s="76" t="s">
        <v>141</v>
      </c>
      <c r="O11" s="116" t="s">
        <v>234</v>
      </c>
    </row>
    <row r="12" spans="1:15" ht="8.25" customHeight="1" x14ac:dyDescent="0.2"/>
    <row r="13" spans="1:15" ht="17.5" customHeight="1" x14ac:dyDescent="0.2">
      <c r="A13" s="215" t="s">
        <v>7</v>
      </c>
      <c r="B13" s="215"/>
      <c r="C13" s="215"/>
      <c r="D13" s="83" t="s">
        <v>118</v>
      </c>
      <c r="E13" s="82" t="s">
        <v>45</v>
      </c>
      <c r="F13" s="82" t="s">
        <v>49</v>
      </c>
      <c r="G13" s="82" t="s">
        <v>144</v>
      </c>
      <c r="H13" s="84"/>
      <c r="I13" s="218" t="s">
        <v>7</v>
      </c>
      <c r="J13" s="215"/>
      <c r="K13" s="215"/>
      <c r="L13" s="83" t="s">
        <v>118</v>
      </c>
      <c r="M13" s="82" t="s">
        <v>45</v>
      </c>
      <c r="N13" s="82" t="s">
        <v>49</v>
      </c>
      <c r="O13" s="82" t="s">
        <v>144</v>
      </c>
    </row>
    <row r="14" spans="1:15" ht="18" customHeight="1" x14ac:dyDescent="0.2">
      <c r="A14" s="214" t="s">
        <v>8</v>
      </c>
      <c r="B14" s="214"/>
      <c r="C14" s="214"/>
      <c r="D14" s="144">
        <f>VLOOKUP($G$9,ESPANOL!$A$11:$AW$55,40,FALSE)</f>
        <v>0</v>
      </c>
      <c r="E14" s="3"/>
      <c r="F14" s="3"/>
      <c r="G14" s="3"/>
      <c r="I14" s="214" t="s">
        <v>8</v>
      </c>
      <c r="J14" s="214"/>
      <c r="K14" s="214"/>
      <c r="L14" s="144">
        <f>VLOOKUP($O$9,ESPANOL!$A$11:$AW$55,40,FALSE)</f>
        <v>0</v>
      </c>
      <c r="M14" s="3"/>
      <c r="N14" s="3"/>
      <c r="O14" s="3"/>
    </row>
    <row r="15" spans="1:15" ht="18" customHeight="1" x14ac:dyDescent="0.2">
      <c r="A15" s="214" t="s">
        <v>119</v>
      </c>
      <c r="B15" s="214"/>
      <c r="C15" s="214"/>
      <c r="D15" s="144">
        <f>VLOOKUP($G$9,INGLES!$A$11:$AW$55,40,FALSE)</f>
        <v>0</v>
      </c>
      <c r="E15" s="3"/>
      <c r="F15" s="3"/>
      <c r="G15" s="3"/>
      <c r="I15" s="214" t="s">
        <v>119</v>
      </c>
      <c r="J15" s="214"/>
      <c r="K15" s="214"/>
      <c r="L15" s="144">
        <f>VLOOKUP($O$9,INGLES!$A$11:$AW$55,40,FALSE)</f>
        <v>94</v>
      </c>
      <c r="M15" s="3"/>
      <c r="N15" s="3"/>
      <c r="O15" s="3"/>
    </row>
    <row r="16" spans="1:15" ht="18" customHeight="1" x14ac:dyDescent="0.2">
      <c r="A16" s="214" t="s">
        <v>9</v>
      </c>
      <c r="B16" s="214"/>
      <c r="C16" s="214"/>
      <c r="D16" s="144">
        <f>VLOOKUP($G$9,MATEMATICA!$A$11:$AW$55,40,FALSE)</f>
        <v>0</v>
      </c>
      <c r="E16" s="3"/>
      <c r="F16" s="3"/>
      <c r="G16" s="3"/>
      <c r="I16" s="214" t="s">
        <v>9</v>
      </c>
      <c r="J16" s="214"/>
      <c r="K16" s="214"/>
      <c r="L16" s="144">
        <f>VLOOKUP($O$9,MATEMATICA!$A$11:$AW$55,40,FALSE)</f>
        <v>0</v>
      </c>
      <c r="M16" s="3"/>
      <c r="N16" s="3"/>
      <c r="O16" s="3"/>
    </row>
    <row r="17" spans="1:15" ht="18" customHeight="1" x14ac:dyDescent="0.2">
      <c r="A17" s="214" t="s">
        <v>10</v>
      </c>
      <c r="B17" s="214"/>
      <c r="C17" s="214"/>
      <c r="D17" s="144">
        <f>VLOOKUP($G$9,SOCIALES!$A$11:$AW$55,40,FALSE)</f>
        <v>0</v>
      </c>
      <c r="E17" s="3"/>
      <c r="F17" s="3"/>
      <c r="G17" s="3"/>
      <c r="I17" s="214" t="s">
        <v>10</v>
      </c>
      <c r="J17" s="214"/>
      <c r="K17" s="214"/>
      <c r="L17" s="144">
        <f>VLOOKUP($O$9,SOCIALES!$A$11:$AW$55,40,FALSE)</f>
        <v>59</v>
      </c>
      <c r="M17" s="3"/>
      <c r="N17" s="3"/>
      <c r="O17" s="3"/>
    </row>
    <row r="18" spans="1:15" ht="18" customHeight="1" x14ac:dyDescent="0.2">
      <c r="A18" s="214" t="s">
        <v>11</v>
      </c>
      <c r="B18" s="214"/>
      <c r="C18" s="214"/>
      <c r="D18" s="144">
        <f>VLOOKUP($G$9,NATURALES!$A$11:$AW$55,40,FALSE)</f>
        <v>0</v>
      </c>
      <c r="E18" s="3"/>
      <c r="F18" s="3"/>
      <c r="G18" s="3"/>
      <c r="I18" s="214" t="s">
        <v>11</v>
      </c>
      <c r="J18" s="214"/>
      <c r="K18" s="214"/>
      <c r="L18" s="144">
        <f>VLOOKUP($O$9,NATURALES!$A$11:$AW$55,40,FALSE)</f>
        <v>0</v>
      </c>
      <c r="M18" s="3"/>
      <c r="N18" s="3"/>
      <c r="O18" s="3"/>
    </row>
    <row r="19" spans="1:15" ht="18" customHeight="1" x14ac:dyDescent="0.2">
      <c r="A19" s="214" t="s">
        <v>12</v>
      </c>
      <c r="B19" s="214"/>
      <c r="C19" s="214"/>
      <c r="D19" s="144">
        <f>VLOOKUP($G$9,EDU.ARTISTICA!$A$11:$AW$55,40,FALSE)</f>
        <v>0</v>
      </c>
      <c r="E19" s="3"/>
      <c r="F19" s="3"/>
      <c r="G19" s="3"/>
      <c r="I19" s="214" t="s">
        <v>12</v>
      </c>
      <c r="J19" s="214"/>
      <c r="K19" s="214"/>
      <c r="L19" s="144">
        <f>VLOOKUP($O$9,EDU.ARTISTICA!$A$11:$AW$55,40,FALSE)</f>
        <v>0</v>
      </c>
      <c r="M19" s="3"/>
      <c r="N19" s="3"/>
      <c r="O19" s="3"/>
    </row>
    <row r="20" spans="1:15" ht="18" customHeight="1" x14ac:dyDescent="0.2">
      <c r="A20" s="214" t="s">
        <v>13</v>
      </c>
      <c r="B20" s="214"/>
      <c r="C20" s="214"/>
      <c r="D20" s="144">
        <f>VLOOKUP($G$9,EDU.FISICA!$A$11:$AW$55,40,FALSE)</f>
        <v>0</v>
      </c>
      <c r="E20" s="3"/>
      <c r="F20" s="3"/>
      <c r="G20" s="3"/>
      <c r="I20" s="214" t="s">
        <v>13</v>
      </c>
      <c r="J20" s="214"/>
      <c r="K20" s="214"/>
      <c r="L20" s="144">
        <f>VLOOKUP($O$9,EDU.FISICA!$A$11:$AW$55,40,FALSE)</f>
        <v>0</v>
      </c>
      <c r="M20" s="3"/>
      <c r="N20" s="3"/>
      <c r="O20" s="3"/>
    </row>
    <row r="21" spans="1:15" ht="18" customHeight="1" x14ac:dyDescent="0.2">
      <c r="A21" s="214" t="s">
        <v>120</v>
      </c>
      <c r="B21" s="214"/>
      <c r="C21" s="214"/>
      <c r="D21" s="144">
        <f>VLOOKUP($G$9,RELIGION!$A$11:$AW$55,40,FALSE)</f>
        <v>0</v>
      </c>
      <c r="E21" s="3"/>
      <c r="F21" s="3"/>
      <c r="G21" s="3"/>
      <c r="I21" s="214" t="s">
        <v>120</v>
      </c>
      <c r="J21" s="214"/>
      <c r="K21" s="214"/>
      <c r="L21" s="144">
        <f>VLOOKUP($O$9,RELIGION!$A$11:$AW$55,40,FALSE)</f>
        <v>0</v>
      </c>
      <c r="M21" s="3"/>
      <c r="N21" s="3"/>
      <c r="O21" s="3"/>
    </row>
    <row r="23" spans="1:15" x14ac:dyDescent="0.2">
      <c r="A23" t="s">
        <v>123</v>
      </c>
      <c r="I23" t="s">
        <v>122</v>
      </c>
    </row>
    <row r="30" spans="1:15" x14ac:dyDescent="0.2">
      <c r="A30" s="216" t="s">
        <v>66</v>
      </c>
      <c r="B30" s="216"/>
      <c r="C30" s="216"/>
      <c r="D30" s="216"/>
      <c r="E30" s="216"/>
      <c r="F30" s="216"/>
      <c r="G30" s="216"/>
      <c r="I30" s="216" t="s">
        <v>66</v>
      </c>
      <c r="J30" s="216"/>
      <c r="K30" s="216"/>
      <c r="L30" s="216"/>
      <c r="M30" s="216"/>
      <c r="N30" s="216"/>
      <c r="O30" s="216"/>
    </row>
    <row r="31" spans="1:15" ht="16" x14ac:dyDescent="0.2">
      <c r="A31" s="217" t="s">
        <v>143</v>
      </c>
      <c r="B31" s="217"/>
      <c r="C31" s="217"/>
      <c r="D31" s="217"/>
      <c r="E31" s="217"/>
      <c r="F31" s="217"/>
      <c r="G31" s="217"/>
      <c r="I31" s="217" t="s">
        <v>143</v>
      </c>
      <c r="J31" s="217"/>
      <c r="K31" s="217"/>
      <c r="L31" s="217"/>
      <c r="M31" s="217"/>
      <c r="N31" s="217"/>
      <c r="O31" s="217"/>
    </row>
    <row r="32" spans="1:15" ht="16" x14ac:dyDescent="0.2">
      <c r="A32" s="217" t="s">
        <v>29</v>
      </c>
      <c r="B32" s="217"/>
      <c r="C32" s="217"/>
      <c r="D32" s="217"/>
      <c r="E32" s="217"/>
      <c r="F32" s="217"/>
      <c r="G32" s="217"/>
      <c r="I32" s="217" t="s">
        <v>29</v>
      </c>
      <c r="J32" s="217"/>
      <c r="K32" s="217"/>
      <c r="L32" s="217"/>
      <c r="M32" s="217"/>
      <c r="N32" s="217"/>
      <c r="O32" s="217"/>
    </row>
    <row r="34" spans="1:15" x14ac:dyDescent="0.2">
      <c r="A34" s="76" t="s">
        <v>6</v>
      </c>
      <c r="B34" s="112" t="str">
        <f>VLOOKUP($G$34,ESPANOL!$A$11:$AW$55,2,FALSE)</f>
        <v>1A-B-04</v>
      </c>
      <c r="C34" s="2"/>
      <c r="D34" s="2"/>
      <c r="E34" s="2"/>
      <c r="F34" s="76" t="s">
        <v>65</v>
      </c>
      <c r="G34" s="145">
        <v>4</v>
      </c>
      <c r="I34" s="76" t="s">
        <v>6</v>
      </c>
      <c r="J34" s="112" t="str">
        <f>VLOOKUP($O$34,ESPANOL!$A$11:$AW$55,2,FALSE)</f>
        <v>1A-B-01</v>
      </c>
      <c r="K34" s="2"/>
      <c r="L34" s="2"/>
      <c r="M34" s="2"/>
      <c r="N34" s="76" t="s">
        <v>65</v>
      </c>
      <c r="O34" s="116">
        <v>1</v>
      </c>
    </row>
    <row r="35" spans="1:15" ht="7.25" customHeight="1" x14ac:dyDescent="0.2">
      <c r="B35" s="77"/>
      <c r="C35" s="78"/>
      <c r="D35" s="78"/>
      <c r="E35" s="78"/>
      <c r="F35" s="79"/>
      <c r="G35" s="79"/>
      <c r="J35" s="77"/>
      <c r="K35" s="78"/>
      <c r="L35" s="78"/>
      <c r="M35" s="78"/>
      <c r="N35" s="79"/>
      <c r="O35" s="79"/>
    </row>
    <row r="36" spans="1:15" ht="13.25" customHeight="1" x14ac:dyDescent="0.2">
      <c r="A36" s="76" t="s">
        <v>133</v>
      </c>
      <c r="B36" s="112" t="str">
        <f>VLOOKUP($G$34,ESPANOL!$A$11:$AW$55,3,FALSE)</f>
        <v>NAYCOL</v>
      </c>
      <c r="C36" s="81"/>
      <c r="D36" s="81"/>
      <c r="E36" s="81"/>
      <c r="F36" s="76" t="s">
        <v>141</v>
      </c>
      <c r="G36" s="116" t="s">
        <v>234</v>
      </c>
      <c r="I36" s="76" t="s">
        <v>133</v>
      </c>
      <c r="J36" s="112" t="str">
        <f>VLOOKUP($O$34,ESPANOL!$A$11:$AW$55,3,FALSE)</f>
        <v>LUIS  ANGEL</v>
      </c>
      <c r="K36" s="81"/>
      <c r="L36" s="81"/>
      <c r="M36" s="81"/>
      <c r="N36" s="76" t="s">
        <v>141</v>
      </c>
      <c r="O36" s="116" t="s">
        <v>234</v>
      </c>
    </row>
    <row r="37" spans="1:15" ht="7.25" customHeight="1" x14ac:dyDescent="0.2"/>
    <row r="38" spans="1:15" ht="16.75" customHeight="1" x14ac:dyDescent="0.2">
      <c r="A38" s="215" t="s">
        <v>7</v>
      </c>
      <c r="B38" s="215"/>
      <c r="C38" s="215"/>
      <c r="D38" s="83" t="s">
        <v>118</v>
      </c>
      <c r="E38" s="82" t="s">
        <v>45</v>
      </c>
      <c r="F38" s="82" t="s">
        <v>49</v>
      </c>
      <c r="G38" s="82" t="s">
        <v>144</v>
      </c>
      <c r="I38" s="215" t="s">
        <v>7</v>
      </c>
      <c r="J38" s="215"/>
      <c r="K38" s="215"/>
      <c r="L38" s="83" t="s">
        <v>118</v>
      </c>
      <c r="M38" s="82" t="s">
        <v>45</v>
      </c>
      <c r="N38" s="82" t="s">
        <v>49</v>
      </c>
      <c r="O38" s="82" t="s">
        <v>144</v>
      </c>
    </row>
    <row r="39" spans="1:15" ht="19" x14ac:dyDescent="0.2">
      <c r="A39" s="214" t="s">
        <v>8</v>
      </c>
      <c r="B39" s="214"/>
      <c r="C39" s="214"/>
      <c r="D39" s="144">
        <f>VLOOKUP($G$34,ESPANOL!$A$11:$AW$55,40,FALSE)</f>
        <v>0</v>
      </c>
      <c r="E39" s="3"/>
      <c r="F39" s="3"/>
      <c r="G39" s="3"/>
      <c r="I39" s="214" t="s">
        <v>8</v>
      </c>
      <c r="J39" s="214"/>
      <c r="K39" s="214"/>
      <c r="L39" s="144">
        <f>VLOOKUP($O$34,ESPANOL!$A$11:$AW$55,40,FALSE)</f>
        <v>0</v>
      </c>
      <c r="M39" s="3"/>
      <c r="N39" s="3"/>
      <c r="O39" s="3"/>
    </row>
    <row r="40" spans="1:15" ht="19" x14ac:dyDescent="0.2">
      <c r="A40" s="214" t="s">
        <v>119</v>
      </c>
      <c r="B40" s="214"/>
      <c r="C40" s="214"/>
      <c r="D40" s="144">
        <f>VLOOKUP($G$34,INGLES!$A$11:$AW$55,40,FALSE)</f>
        <v>88</v>
      </c>
      <c r="E40" s="3"/>
      <c r="F40" s="3"/>
      <c r="G40" s="3"/>
      <c r="I40" s="214" t="s">
        <v>119</v>
      </c>
      <c r="J40" s="214"/>
      <c r="K40" s="214"/>
      <c r="L40" s="144">
        <f>VLOOKUP($O$34,INGLES!$A$11:$AW$55,40,FALSE)</f>
        <v>0</v>
      </c>
      <c r="M40" s="3"/>
      <c r="N40" s="3"/>
      <c r="O40" s="3"/>
    </row>
    <row r="41" spans="1:15" ht="19" x14ac:dyDescent="0.2">
      <c r="A41" s="214" t="s">
        <v>9</v>
      </c>
      <c r="B41" s="214"/>
      <c r="C41" s="214"/>
      <c r="D41" s="144">
        <f>VLOOKUP($G$34,MATEMATICA!$A$11:$AW$55,40,FALSE)</f>
        <v>0</v>
      </c>
      <c r="E41" s="3"/>
      <c r="F41" s="3"/>
      <c r="G41" s="3"/>
      <c r="I41" s="214" t="s">
        <v>9</v>
      </c>
      <c r="J41" s="214"/>
      <c r="K41" s="214"/>
      <c r="L41" s="144">
        <f>VLOOKUP($O$34,MATEMATICA!$A$11:$AW$55,40,FALSE)</f>
        <v>0</v>
      </c>
      <c r="M41" s="3"/>
      <c r="N41" s="3"/>
      <c r="O41" s="3"/>
    </row>
    <row r="42" spans="1:15" ht="19" x14ac:dyDescent="0.2">
      <c r="A42" s="214" t="s">
        <v>10</v>
      </c>
      <c r="B42" s="214"/>
      <c r="C42" s="214"/>
      <c r="D42" s="144">
        <f>VLOOKUP($G$34,SOCIALES!$A$11:$AW$55,40,FALSE)</f>
        <v>79</v>
      </c>
      <c r="E42" s="3"/>
      <c r="F42" s="3"/>
      <c r="G42" s="3"/>
      <c r="I42" s="214" t="s">
        <v>10</v>
      </c>
      <c r="J42" s="214"/>
      <c r="K42" s="214"/>
      <c r="L42" s="144">
        <f>VLOOKUP($O$34,SOCIALES!$A$11:$AW$55,40,FALSE)</f>
        <v>0</v>
      </c>
      <c r="M42" s="3"/>
      <c r="N42" s="3"/>
      <c r="O42" s="3"/>
    </row>
    <row r="43" spans="1:15" ht="19" x14ac:dyDescent="0.2">
      <c r="A43" s="214" t="s">
        <v>11</v>
      </c>
      <c r="B43" s="214"/>
      <c r="C43" s="214"/>
      <c r="D43" s="144">
        <f>VLOOKUP($G$34,NATURALES!$A$11:$AW$55,40,FALSE)</f>
        <v>0</v>
      </c>
      <c r="E43" s="3"/>
      <c r="F43" s="3"/>
      <c r="G43" s="3"/>
      <c r="I43" s="214" t="s">
        <v>11</v>
      </c>
      <c r="J43" s="214"/>
      <c r="K43" s="214"/>
      <c r="L43" s="144">
        <f>VLOOKUP($O$34,NATURALES!$A$11:$AW$55,40,FALSE)</f>
        <v>0</v>
      </c>
      <c r="M43" s="3"/>
      <c r="N43" s="3"/>
      <c r="O43" s="3"/>
    </row>
    <row r="44" spans="1:15" ht="19" x14ac:dyDescent="0.2">
      <c r="A44" s="214" t="s">
        <v>12</v>
      </c>
      <c r="B44" s="214"/>
      <c r="C44" s="214"/>
      <c r="D44" s="144">
        <f>VLOOKUP($G$34,EDU.ARTISTICA!$A$11:$AW$55,40,FALSE)</f>
        <v>0</v>
      </c>
      <c r="E44" s="3"/>
      <c r="F44" s="3"/>
      <c r="G44" s="3"/>
      <c r="I44" s="214" t="s">
        <v>12</v>
      </c>
      <c r="J44" s="214"/>
      <c r="K44" s="214"/>
      <c r="L44" s="144">
        <f>VLOOKUP($O$34,EDU.ARTISTICA!$A$11:$AW$55,40,FALSE)</f>
        <v>0</v>
      </c>
      <c r="M44" s="3"/>
      <c r="N44" s="3"/>
      <c r="O44" s="3"/>
    </row>
    <row r="45" spans="1:15" ht="18" customHeight="1" x14ac:dyDescent="0.2">
      <c r="A45" s="214" t="s">
        <v>13</v>
      </c>
      <c r="B45" s="214"/>
      <c r="C45" s="214"/>
      <c r="D45" s="144">
        <f>VLOOKUP($G$34,EDU.FISICA!$A$11:$AW$55,40,FALSE)</f>
        <v>0</v>
      </c>
      <c r="E45" s="3"/>
      <c r="F45" s="3"/>
      <c r="G45" s="3"/>
      <c r="I45" s="214" t="s">
        <v>13</v>
      </c>
      <c r="J45" s="214"/>
      <c r="K45" s="214"/>
      <c r="L45" s="144">
        <f>VLOOKUP($O$34,EDU.FISICA!$A$11:$AW$55,40,FALSE)</f>
        <v>0</v>
      </c>
      <c r="M45" s="3"/>
      <c r="N45" s="3"/>
      <c r="O45" s="3"/>
    </row>
    <row r="46" spans="1:15" ht="19" x14ac:dyDescent="0.2">
      <c r="A46" s="214" t="s">
        <v>120</v>
      </c>
      <c r="B46" s="214"/>
      <c r="C46" s="214"/>
      <c r="D46" s="144">
        <f>VLOOKUP($G$34,RELIGION!$A$11:$AW$55,40,FALSE)</f>
        <v>0</v>
      </c>
      <c r="E46" s="3"/>
      <c r="F46" s="3"/>
      <c r="G46" s="3"/>
      <c r="I46" s="214" t="s">
        <v>120</v>
      </c>
      <c r="J46" s="214"/>
      <c r="K46" s="214"/>
      <c r="L46" s="144">
        <f>VLOOKUP($O$34,RELIGION!$A$11:$AW$55,40,FALSE)</f>
        <v>0</v>
      </c>
      <c r="M46" s="3"/>
      <c r="N46" s="3"/>
      <c r="O46" s="3"/>
    </row>
    <row r="48" spans="1:15" x14ac:dyDescent="0.2">
      <c r="A48" t="s">
        <v>121</v>
      </c>
      <c r="I48" t="s">
        <v>121</v>
      </c>
    </row>
  </sheetData>
  <mergeCells count="48">
    <mergeCell ref="A5:G5"/>
    <mergeCell ref="A6:G6"/>
    <mergeCell ref="A7:G7"/>
    <mergeCell ref="I5:O5"/>
    <mergeCell ref="I6:O6"/>
    <mergeCell ref="I7:O7"/>
    <mergeCell ref="A15:C15"/>
    <mergeCell ref="I15:K15"/>
    <mergeCell ref="A16:C16"/>
    <mergeCell ref="I16:K16"/>
    <mergeCell ref="A13:C13"/>
    <mergeCell ref="I13:K13"/>
    <mergeCell ref="A14:C14"/>
    <mergeCell ref="I14:K14"/>
    <mergeCell ref="A19:C19"/>
    <mergeCell ref="I19:K19"/>
    <mergeCell ref="A20:C20"/>
    <mergeCell ref="I20:K20"/>
    <mergeCell ref="A17:C17"/>
    <mergeCell ref="I17:K17"/>
    <mergeCell ref="A18:C18"/>
    <mergeCell ref="I18:K18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B1" zoomScale="115" zoomScaleNormal="115" zoomScalePageLayoutView="50" workbookViewId="0">
      <selection activeCell="W18" sqref="W18:W19"/>
    </sheetView>
  </sheetViews>
  <sheetFormatPr baseColWidth="10" defaultRowHeight="15" x14ac:dyDescent="0.2"/>
  <cols>
    <col min="1" max="1" width="4.83203125" style="22" customWidth="1"/>
    <col min="2" max="2" width="22.5" style="22" customWidth="1"/>
    <col min="3" max="3" width="5.1640625" style="22" customWidth="1"/>
    <col min="4" max="25" width="4.83203125" style="22" customWidth="1"/>
    <col min="26" max="31" width="4.5" style="22" customWidth="1"/>
    <col min="32" max="33" width="4.83203125" style="22" customWidth="1"/>
    <col min="34" max="36" width="5.33203125" style="22" customWidth="1"/>
    <col min="37" max="37" width="4.83203125" style="22" customWidth="1"/>
    <col min="38" max="258" width="11.5" style="22"/>
    <col min="259" max="259" width="4.83203125" style="22" customWidth="1"/>
    <col min="260" max="260" width="22.5" style="22" customWidth="1"/>
    <col min="261" max="289" width="4.83203125" style="22" customWidth="1"/>
    <col min="290" max="293" width="6" style="22" customWidth="1"/>
    <col min="294" max="514" width="11.5" style="22"/>
    <col min="515" max="515" width="4.83203125" style="22" customWidth="1"/>
    <col min="516" max="516" width="22.5" style="22" customWidth="1"/>
    <col min="517" max="545" width="4.83203125" style="22" customWidth="1"/>
    <col min="546" max="549" width="6" style="22" customWidth="1"/>
    <col min="550" max="770" width="11.5" style="22"/>
    <col min="771" max="771" width="4.83203125" style="22" customWidth="1"/>
    <col min="772" max="772" width="22.5" style="22" customWidth="1"/>
    <col min="773" max="801" width="4.83203125" style="22" customWidth="1"/>
    <col min="802" max="805" width="6" style="22" customWidth="1"/>
    <col min="806" max="1026" width="11.5" style="22"/>
    <col min="1027" max="1027" width="4.83203125" style="22" customWidth="1"/>
    <col min="1028" max="1028" width="22.5" style="22" customWidth="1"/>
    <col min="1029" max="1057" width="4.83203125" style="22" customWidth="1"/>
    <col min="1058" max="1061" width="6" style="22" customWidth="1"/>
    <col min="1062" max="1282" width="11.5" style="22"/>
    <col min="1283" max="1283" width="4.83203125" style="22" customWidth="1"/>
    <col min="1284" max="1284" width="22.5" style="22" customWidth="1"/>
    <col min="1285" max="1313" width="4.83203125" style="22" customWidth="1"/>
    <col min="1314" max="1317" width="6" style="22" customWidth="1"/>
    <col min="1318" max="1538" width="11.5" style="22"/>
    <col min="1539" max="1539" width="4.83203125" style="22" customWidth="1"/>
    <col min="1540" max="1540" width="22.5" style="22" customWidth="1"/>
    <col min="1541" max="1569" width="4.83203125" style="22" customWidth="1"/>
    <col min="1570" max="1573" width="6" style="22" customWidth="1"/>
    <col min="1574" max="1794" width="11.5" style="22"/>
    <col min="1795" max="1795" width="4.83203125" style="22" customWidth="1"/>
    <col min="1796" max="1796" width="22.5" style="22" customWidth="1"/>
    <col min="1797" max="1825" width="4.83203125" style="22" customWidth="1"/>
    <col min="1826" max="1829" width="6" style="22" customWidth="1"/>
    <col min="1830" max="2050" width="11.5" style="22"/>
    <col min="2051" max="2051" width="4.83203125" style="22" customWidth="1"/>
    <col min="2052" max="2052" width="22.5" style="22" customWidth="1"/>
    <col min="2053" max="2081" width="4.83203125" style="22" customWidth="1"/>
    <col min="2082" max="2085" width="6" style="22" customWidth="1"/>
    <col min="2086" max="2306" width="11.5" style="22"/>
    <col min="2307" max="2307" width="4.83203125" style="22" customWidth="1"/>
    <col min="2308" max="2308" width="22.5" style="22" customWidth="1"/>
    <col min="2309" max="2337" width="4.83203125" style="22" customWidth="1"/>
    <col min="2338" max="2341" width="6" style="22" customWidth="1"/>
    <col min="2342" max="2562" width="11.5" style="22"/>
    <col min="2563" max="2563" width="4.83203125" style="22" customWidth="1"/>
    <col min="2564" max="2564" width="22.5" style="22" customWidth="1"/>
    <col min="2565" max="2593" width="4.83203125" style="22" customWidth="1"/>
    <col min="2594" max="2597" width="6" style="22" customWidth="1"/>
    <col min="2598" max="2818" width="11.5" style="22"/>
    <col min="2819" max="2819" width="4.83203125" style="22" customWidth="1"/>
    <col min="2820" max="2820" width="22.5" style="22" customWidth="1"/>
    <col min="2821" max="2849" width="4.83203125" style="22" customWidth="1"/>
    <col min="2850" max="2853" width="6" style="22" customWidth="1"/>
    <col min="2854" max="3074" width="11.5" style="22"/>
    <col min="3075" max="3075" width="4.83203125" style="22" customWidth="1"/>
    <col min="3076" max="3076" width="22.5" style="22" customWidth="1"/>
    <col min="3077" max="3105" width="4.83203125" style="22" customWidth="1"/>
    <col min="3106" max="3109" width="6" style="22" customWidth="1"/>
    <col min="3110" max="3330" width="11.5" style="22"/>
    <col min="3331" max="3331" width="4.83203125" style="22" customWidth="1"/>
    <col min="3332" max="3332" width="22.5" style="22" customWidth="1"/>
    <col min="3333" max="3361" width="4.83203125" style="22" customWidth="1"/>
    <col min="3362" max="3365" width="6" style="22" customWidth="1"/>
    <col min="3366" max="3586" width="11.5" style="22"/>
    <col min="3587" max="3587" width="4.83203125" style="22" customWidth="1"/>
    <col min="3588" max="3588" width="22.5" style="22" customWidth="1"/>
    <col min="3589" max="3617" width="4.83203125" style="22" customWidth="1"/>
    <col min="3618" max="3621" width="6" style="22" customWidth="1"/>
    <col min="3622" max="3842" width="11.5" style="22"/>
    <col min="3843" max="3843" width="4.83203125" style="22" customWidth="1"/>
    <col min="3844" max="3844" width="22.5" style="22" customWidth="1"/>
    <col min="3845" max="3873" width="4.83203125" style="22" customWidth="1"/>
    <col min="3874" max="3877" width="6" style="22" customWidth="1"/>
    <col min="3878" max="4098" width="11.5" style="22"/>
    <col min="4099" max="4099" width="4.83203125" style="22" customWidth="1"/>
    <col min="4100" max="4100" width="22.5" style="22" customWidth="1"/>
    <col min="4101" max="4129" width="4.83203125" style="22" customWidth="1"/>
    <col min="4130" max="4133" width="6" style="22" customWidth="1"/>
    <col min="4134" max="4354" width="11.5" style="22"/>
    <col min="4355" max="4355" width="4.83203125" style="22" customWidth="1"/>
    <col min="4356" max="4356" width="22.5" style="22" customWidth="1"/>
    <col min="4357" max="4385" width="4.83203125" style="22" customWidth="1"/>
    <col min="4386" max="4389" width="6" style="22" customWidth="1"/>
    <col min="4390" max="4610" width="11.5" style="22"/>
    <col min="4611" max="4611" width="4.83203125" style="22" customWidth="1"/>
    <col min="4612" max="4612" width="22.5" style="22" customWidth="1"/>
    <col min="4613" max="4641" width="4.83203125" style="22" customWidth="1"/>
    <col min="4642" max="4645" width="6" style="22" customWidth="1"/>
    <col min="4646" max="4866" width="11.5" style="22"/>
    <col min="4867" max="4867" width="4.83203125" style="22" customWidth="1"/>
    <col min="4868" max="4868" width="22.5" style="22" customWidth="1"/>
    <col min="4869" max="4897" width="4.83203125" style="22" customWidth="1"/>
    <col min="4898" max="4901" width="6" style="22" customWidth="1"/>
    <col min="4902" max="5122" width="11.5" style="22"/>
    <col min="5123" max="5123" width="4.83203125" style="22" customWidth="1"/>
    <col min="5124" max="5124" width="22.5" style="22" customWidth="1"/>
    <col min="5125" max="5153" width="4.83203125" style="22" customWidth="1"/>
    <col min="5154" max="5157" width="6" style="22" customWidth="1"/>
    <col min="5158" max="5378" width="11.5" style="22"/>
    <col min="5379" max="5379" width="4.83203125" style="22" customWidth="1"/>
    <col min="5380" max="5380" width="22.5" style="22" customWidth="1"/>
    <col min="5381" max="5409" width="4.83203125" style="22" customWidth="1"/>
    <col min="5410" max="5413" width="6" style="22" customWidth="1"/>
    <col min="5414" max="5634" width="11.5" style="22"/>
    <col min="5635" max="5635" width="4.83203125" style="22" customWidth="1"/>
    <col min="5636" max="5636" width="22.5" style="22" customWidth="1"/>
    <col min="5637" max="5665" width="4.83203125" style="22" customWidth="1"/>
    <col min="5666" max="5669" width="6" style="22" customWidth="1"/>
    <col min="5670" max="5890" width="11.5" style="22"/>
    <col min="5891" max="5891" width="4.83203125" style="22" customWidth="1"/>
    <col min="5892" max="5892" width="22.5" style="22" customWidth="1"/>
    <col min="5893" max="5921" width="4.83203125" style="22" customWidth="1"/>
    <col min="5922" max="5925" width="6" style="22" customWidth="1"/>
    <col min="5926" max="6146" width="11.5" style="22"/>
    <col min="6147" max="6147" width="4.83203125" style="22" customWidth="1"/>
    <col min="6148" max="6148" width="22.5" style="22" customWidth="1"/>
    <col min="6149" max="6177" width="4.83203125" style="22" customWidth="1"/>
    <col min="6178" max="6181" width="6" style="22" customWidth="1"/>
    <col min="6182" max="6402" width="11.5" style="22"/>
    <col min="6403" max="6403" width="4.83203125" style="22" customWidth="1"/>
    <col min="6404" max="6404" width="22.5" style="22" customWidth="1"/>
    <col min="6405" max="6433" width="4.83203125" style="22" customWidth="1"/>
    <col min="6434" max="6437" width="6" style="22" customWidth="1"/>
    <col min="6438" max="6658" width="11.5" style="22"/>
    <col min="6659" max="6659" width="4.83203125" style="22" customWidth="1"/>
    <col min="6660" max="6660" width="22.5" style="22" customWidth="1"/>
    <col min="6661" max="6689" width="4.83203125" style="22" customWidth="1"/>
    <col min="6690" max="6693" width="6" style="22" customWidth="1"/>
    <col min="6694" max="6914" width="11.5" style="22"/>
    <col min="6915" max="6915" width="4.83203125" style="22" customWidth="1"/>
    <col min="6916" max="6916" width="22.5" style="22" customWidth="1"/>
    <col min="6917" max="6945" width="4.83203125" style="22" customWidth="1"/>
    <col min="6946" max="6949" width="6" style="22" customWidth="1"/>
    <col min="6950" max="7170" width="11.5" style="22"/>
    <col min="7171" max="7171" width="4.83203125" style="22" customWidth="1"/>
    <col min="7172" max="7172" width="22.5" style="22" customWidth="1"/>
    <col min="7173" max="7201" width="4.83203125" style="22" customWidth="1"/>
    <col min="7202" max="7205" width="6" style="22" customWidth="1"/>
    <col min="7206" max="7426" width="11.5" style="22"/>
    <col min="7427" max="7427" width="4.83203125" style="22" customWidth="1"/>
    <col min="7428" max="7428" width="22.5" style="22" customWidth="1"/>
    <col min="7429" max="7457" width="4.83203125" style="22" customWidth="1"/>
    <col min="7458" max="7461" width="6" style="22" customWidth="1"/>
    <col min="7462" max="7682" width="11.5" style="22"/>
    <col min="7683" max="7683" width="4.83203125" style="22" customWidth="1"/>
    <col min="7684" max="7684" width="22.5" style="22" customWidth="1"/>
    <col min="7685" max="7713" width="4.83203125" style="22" customWidth="1"/>
    <col min="7714" max="7717" width="6" style="22" customWidth="1"/>
    <col min="7718" max="7938" width="11.5" style="22"/>
    <col min="7939" max="7939" width="4.83203125" style="22" customWidth="1"/>
    <col min="7940" max="7940" width="22.5" style="22" customWidth="1"/>
    <col min="7941" max="7969" width="4.83203125" style="22" customWidth="1"/>
    <col min="7970" max="7973" width="6" style="22" customWidth="1"/>
    <col min="7974" max="8194" width="11.5" style="22"/>
    <col min="8195" max="8195" width="4.83203125" style="22" customWidth="1"/>
    <col min="8196" max="8196" width="22.5" style="22" customWidth="1"/>
    <col min="8197" max="8225" width="4.83203125" style="22" customWidth="1"/>
    <col min="8226" max="8229" width="6" style="22" customWidth="1"/>
    <col min="8230" max="8450" width="11.5" style="22"/>
    <col min="8451" max="8451" width="4.83203125" style="22" customWidth="1"/>
    <col min="8452" max="8452" width="22.5" style="22" customWidth="1"/>
    <col min="8453" max="8481" width="4.83203125" style="22" customWidth="1"/>
    <col min="8482" max="8485" width="6" style="22" customWidth="1"/>
    <col min="8486" max="8706" width="11.5" style="22"/>
    <col min="8707" max="8707" width="4.83203125" style="22" customWidth="1"/>
    <col min="8708" max="8708" width="22.5" style="22" customWidth="1"/>
    <col min="8709" max="8737" width="4.83203125" style="22" customWidth="1"/>
    <col min="8738" max="8741" width="6" style="22" customWidth="1"/>
    <col min="8742" max="8962" width="11.5" style="22"/>
    <col min="8963" max="8963" width="4.83203125" style="22" customWidth="1"/>
    <col min="8964" max="8964" width="22.5" style="22" customWidth="1"/>
    <col min="8965" max="8993" width="4.83203125" style="22" customWidth="1"/>
    <col min="8994" max="8997" width="6" style="22" customWidth="1"/>
    <col min="8998" max="9218" width="11.5" style="22"/>
    <col min="9219" max="9219" width="4.83203125" style="22" customWidth="1"/>
    <col min="9220" max="9220" width="22.5" style="22" customWidth="1"/>
    <col min="9221" max="9249" width="4.83203125" style="22" customWidth="1"/>
    <col min="9250" max="9253" width="6" style="22" customWidth="1"/>
    <col min="9254" max="9474" width="11.5" style="22"/>
    <col min="9475" max="9475" width="4.83203125" style="22" customWidth="1"/>
    <col min="9476" max="9476" width="22.5" style="22" customWidth="1"/>
    <col min="9477" max="9505" width="4.83203125" style="22" customWidth="1"/>
    <col min="9506" max="9509" width="6" style="22" customWidth="1"/>
    <col min="9510" max="9730" width="11.5" style="22"/>
    <col min="9731" max="9731" width="4.83203125" style="22" customWidth="1"/>
    <col min="9732" max="9732" width="22.5" style="22" customWidth="1"/>
    <col min="9733" max="9761" width="4.83203125" style="22" customWidth="1"/>
    <col min="9762" max="9765" width="6" style="22" customWidth="1"/>
    <col min="9766" max="9986" width="11.5" style="22"/>
    <col min="9987" max="9987" width="4.83203125" style="22" customWidth="1"/>
    <col min="9988" max="9988" width="22.5" style="22" customWidth="1"/>
    <col min="9989" max="10017" width="4.83203125" style="22" customWidth="1"/>
    <col min="10018" max="10021" width="6" style="22" customWidth="1"/>
    <col min="10022" max="10242" width="11.5" style="22"/>
    <col min="10243" max="10243" width="4.83203125" style="22" customWidth="1"/>
    <col min="10244" max="10244" width="22.5" style="22" customWidth="1"/>
    <col min="10245" max="10273" width="4.83203125" style="22" customWidth="1"/>
    <col min="10274" max="10277" width="6" style="22" customWidth="1"/>
    <col min="10278" max="10498" width="11.5" style="22"/>
    <col min="10499" max="10499" width="4.83203125" style="22" customWidth="1"/>
    <col min="10500" max="10500" width="22.5" style="22" customWidth="1"/>
    <col min="10501" max="10529" width="4.83203125" style="22" customWidth="1"/>
    <col min="10530" max="10533" width="6" style="22" customWidth="1"/>
    <col min="10534" max="10754" width="11.5" style="22"/>
    <col min="10755" max="10755" width="4.83203125" style="22" customWidth="1"/>
    <col min="10756" max="10756" width="22.5" style="22" customWidth="1"/>
    <col min="10757" max="10785" width="4.83203125" style="22" customWidth="1"/>
    <col min="10786" max="10789" width="6" style="22" customWidth="1"/>
    <col min="10790" max="11010" width="11.5" style="22"/>
    <col min="11011" max="11011" width="4.83203125" style="22" customWidth="1"/>
    <col min="11012" max="11012" width="22.5" style="22" customWidth="1"/>
    <col min="11013" max="11041" width="4.83203125" style="22" customWidth="1"/>
    <col min="11042" max="11045" width="6" style="22" customWidth="1"/>
    <col min="11046" max="11266" width="11.5" style="22"/>
    <col min="11267" max="11267" width="4.83203125" style="22" customWidth="1"/>
    <col min="11268" max="11268" width="22.5" style="22" customWidth="1"/>
    <col min="11269" max="11297" width="4.83203125" style="22" customWidth="1"/>
    <col min="11298" max="11301" width="6" style="22" customWidth="1"/>
    <col min="11302" max="11522" width="11.5" style="22"/>
    <col min="11523" max="11523" width="4.83203125" style="22" customWidth="1"/>
    <col min="11524" max="11524" width="22.5" style="22" customWidth="1"/>
    <col min="11525" max="11553" width="4.83203125" style="22" customWidth="1"/>
    <col min="11554" max="11557" width="6" style="22" customWidth="1"/>
    <col min="11558" max="11778" width="11.5" style="22"/>
    <col min="11779" max="11779" width="4.83203125" style="22" customWidth="1"/>
    <col min="11780" max="11780" width="22.5" style="22" customWidth="1"/>
    <col min="11781" max="11809" width="4.83203125" style="22" customWidth="1"/>
    <col min="11810" max="11813" width="6" style="22" customWidth="1"/>
    <col min="11814" max="12034" width="11.5" style="22"/>
    <col min="12035" max="12035" width="4.83203125" style="22" customWidth="1"/>
    <col min="12036" max="12036" width="22.5" style="22" customWidth="1"/>
    <col min="12037" max="12065" width="4.83203125" style="22" customWidth="1"/>
    <col min="12066" max="12069" width="6" style="22" customWidth="1"/>
    <col min="12070" max="12290" width="11.5" style="22"/>
    <col min="12291" max="12291" width="4.83203125" style="22" customWidth="1"/>
    <col min="12292" max="12292" width="22.5" style="22" customWidth="1"/>
    <col min="12293" max="12321" width="4.83203125" style="22" customWidth="1"/>
    <col min="12322" max="12325" width="6" style="22" customWidth="1"/>
    <col min="12326" max="12546" width="11.5" style="22"/>
    <col min="12547" max="12547" width="4.83203125" style="22" customWidth="1"/>
    <col min="12548" max="12548" width="22.5" style="22" customWidth="1"/>
    <col min="12549" max="12577" width="4.83203125" style="22" customWidth="1"/>
    <col min="12578" max="12581" width="6" style="22" customWidth="1"/>
    <col min="12582" max="12802" width="11.5" style="22"/>
    <col min="12803" max="12803" width="4.83203125" style="22" customWidth="1"/>
    <col min="12804" max="12804" width="22.5" style="22" customWidth="1"/>
    <col min="12805" max="12833" width="4.83203125" style="22" customWidth="1"/>
    <col min="12834" max="12837" width="6" style="22" customWidth="1"/>
    <col min="12838" max="13058" width="11.5" style="22"/>
    <col min="13059" max="13059" width="4.83203125" style="22" customWidth="1"/>
    <col min="13060" max="13060" width="22.5" style="22" customWidth="1"/>
    <col min="13061" max="13089" width="4.83203125" style="22" customWidth="1"/>
    <col min="13090" max="13093" width="6" style="22" customWidth="1"/>
    <col min="13094" max="13314" width="11.5" style="22"/>
    <col min="13315" max="13315" width="4.83203125" style="22" customWidth="1"/>
    <col min="13316" max="13316" width="22.5" style="22" customWidth="1"/>
    <col min="13317" max="13345" width="4.83203125" style="22" customWidth="1"/>
    <col min="13346" max="13349" width="6" style="22" customWidth="1"/>
    <col min="13350" max="13570" width="11.5" style="22"/>
    <col min="13571" max="13571" width="4.83203125" style="22" customWidth="1"/>
    <col min="13572" max="13572" width="22.5" style="22" customWidth="1"/>
    <col min="13573" max="13601" width="4.83203125" style="22" customWidth="1"/>
    <col min="13602" max="13605" width="6" style="22" customWidth="1"/>
    <col min="13606" max="13826" width="11.5" style="22"/>
    <col min="13827" max="13827" width="4.83203125" style="22" customWidth="1"/>
    <col min="13828" max="13828" width="22.5" style="22" customWidth="1"/>
    <col min="13829" max="13857" width="4.83203125" style="22" customWidth="1"/>
    <col min="13858" max="13861" width="6" style="22" customWidth="1"/>
    <col min="13862" max="14082" width="11.5" style="22"/>
    <col min="14083" max="14083" width="4.83203125" style="22" customWidth="1"/>
    <col min="14084" max="14084" width="22.5" style="22" customWidth="1"/>
    <col min="14085" max="14113" width="4.83203125" style="22" customWidth="1"/>
    <col min="14114" max="14117" width="6" style="22" customWidth="1"/>
    <col min="14118" max="14338" width="11.5" style="22"/>
    <col min="14339" max="14339" width="4.83203125" style="22" customWidth="1"/>
    <col min="14340" max="14340" width="22.5" style="22" customWidth="1"/>
    <col min="14341" max="14369" width="4.83203125" style="22" customWidth="1"/>
    <col min="14370" max="14373" width="6" style="22" customWidth="1"/>
    <col min="14374" max="14594" width="11.5" style="22"/>
    <col min="14595" max="14595" width="4.83203125" style="22" customWidth="1"/>
    <col min="14596" max="14596" width="22.5" style="22" customWidth="1"/>
    <col min="14597" max="14625" width="4.83203125" style="22" customWidth="1"/>
    <col min="14626" max="14629" width="6" style="22" customWidth="1"/>
    <col min="14630" max="14850" width="11.5" style="22"/>
    <col min="14851" max="14851" width="4.83203125" style="22" customWidth="1"/>
    <col min="14852" max="14852" width="22.5" style="22" customWidth="1"/>
    <col min="14853" max="14881" width="4.83203125" style="22" customWidth="1"/>
    <col min="14882" max="14885" width="6" style="22" customWidth="1"/>
    <col min="14886" max="15106" width="11.5" style="22"/>
    <col min="15107" max="15107" width="4.83203125" style="22" customWidth="1"/>
    <col min="15108" max="15108" width="22.5" style="22" customWidth="1"/>
    <col min="15109" max="15137" width="4.83203125" style="22" customWidth="1"/>
    <col min="15138" max="15141" width="6" style="22" customWidth="1"/>
    <col min="15142" max="15362" width="11.5" style="22"/>
    <col min="15363" max="15363" width="4.83203125" style="22" customWidth="1"/>
    <col min="15364" max="15364" width="22.5" style="22" customWidth="1"/>
    <col min="15365" max="15393" width="4.83203125" style="22" customWidth="1"/>
    <col min="15394" max="15397" width="6" style="22" customWidth="1"/>
    <col min="15398" max="15618" width="11.5" style="22"/>
    <col min="15619" max="15619" width="4.83203125" style="22" customWidth="1"/>
    <col min="15620" max="15620" width="22.5" style="22" customWidth="1"/>
    <col min="15621" max="15649" width="4.83203125" style="22" customWidth="1"/>
    <col min="15650" max="15653" width="6" style="22" customWidth="1"/>
    <col min="15654" max="15874" width="11.5" style="22"/>
    <col min="15875" max="15875" width="4.83203125" style="22" customWidth="1"/>
    <col min="15876" max="15876" width="22.5" style="22" customWidth="1"/>
    <col min="15877" max="15905" width="4.83203125" style="22" customWidth="1"/>
    <col min="15906" max="15909" width="6" style="22" customWidth="1"/>
    <col min="15910" max="16130" width="11.5" style="22"/>
    <col min="16131" max="16131" width="4.83203125" style="22" customWidth="1"/>
    <col min="16132" max="16132" width="22.5" style="22" customWidth="1"/>
    <col min="16133" max="16161" width="4.83203125" style="22" customWidth="1"/>
    <col min="16162" max="16165" width="6" style="22" customWidth="1"/>
    <col min="16166" max="16384" width="11.5" style="22"/>
  </cols>
  <sheetData>
    <row r="1" spans="1:37" ht="31" x14ac:dyDescent="0.2">
      <c r="I1" s="63"/>
      <c r="J1" s="249" t="s">
        <v>66</v>
      </c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  <c r="AA1" s="249"/>
      <c r="AB1" s="249"/>
      <c r="AC1" s="249"/>
      <c r="AD1" s="249"/>
    </row>
    <row r="2" spans="1:37" ht="31" x14ac:dyDescent="0.2">
      <c r="J2" s="250" t="s">
        <v>64</v>
      </c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</row>
    <row r="4" spans="1:37" x14ac:dyDescent="0.2">
      <c r="J4" s="260" t="s">
        <v>111</v>
      </c>
      <c r="K4" s="260"/>
      <c r="L4" s="75" t="str">
        <f>VLOOKUP($L$6,ESPANOL!$A$11:$AW$55,2,FALSE)</f>
        <v>1A-B-06</v>
      </c>
      <c r="M4" s="64"/>
      <c r="N4" s="64"/>
      <c r="O4" s="64"/>
      <c r="P4" s="64"/>
      <c r="Q4" s="64"/>
      <c r="R4" s="64"/>
      <c r="T4" s="260" t="s">
        <v>110</v>
      </c>
      <c r="U4" s="260"/>
      <c r="V4" s="74" t="str">
        <f>VLOOKUP($L$6,ESPANOL!$A$11:$AW$55,3,FALSE)</f>
        <v>YEFRI</v>
      </c>
      <c r="W4" s="64"/>
      <c r="X4" s="64"/>
      <c r="Y4" s="64"/>
      <c r="Z4" s="64"/>
      <c r="AA4" s="64"/>
      <c r="AB4" s="64"/>
    </row>
    <row r="5" spans="1:37" x14ac:dyDescent="0.2">
      <c r="A5" s="248" t="s">
        <v>67</v>
      </c>
      <c r="B5" s="248"/>
      <c r="C5" s="248"/>
      <c r="D5" s="248"/>
      <c r="E5" s="248"/>
      <c r="F5" s="248"/>
      <c r="G5" s="248"/>
      <c r="H5" s="248"/>
      <c r="I5" s="248"/>
      <c r="K5" s="21"/>
    </row>
    <row r="6" spans="1:37" x14ac:dyDescent="0.2">
      <c r="A6" s="248" t="s">
        <v>60</v>
      </c>
      <c r="B6" s="248"/>
      <c r="C6" s="248"/>
      <c r="D6" s="248"/>
      <c r="E6" s="248"/>
      <c r="F6" s="248"/>
      <c r="G6" s="248"/>
      <c r="H6" s="248"/>
      <c r="I6" s="248"/>
      <c r="J6" s="261" t="s">
        <v>109</v>
      </c>
      <c r="K6" s="261"/>
      <c r="L6" s="65">
        <v>6</v>
      </c>
      <c r="N6" s="261" t="s">
        <v>112</v>
      </c>
      <c r="O6" s="261"/>
      <c r="P6" s="66" t="s">
        <v>57</v>
      </c>
      <c r="R6" s="261" t="s">
        <v>113</v>
      </c>
      <c r="S6" s="261"/>
      <c r="T6" s="261"/>
      <c r="U6" s="67" t="s">
        <v>114</v>
      </c>
      <c r="W6" s="260" t="s">
        <v>115</v>
      </c>
      <c r="X6" s="260"/>
      <c r="Y6" s="68" t="s">
        <v>116</v>
      </c>
    </row>
    <row r="7" spans="1:37" x14ac:dyDescent="0.2">
      <c r="A7" s="248" t="s">
        <v>61</v>
      </c>
      <c r="B7" s="248"/>
      <c r="C7" s="248"/>
      <c r="D7" s="248"/>
      <c r="E7" s="248"/>
      <c r="F7" s="248"/>
      <c r="G7" s="248"/>
      <c r="H7" s="248"/>
      <c r="I7" s="248"/>
    </row>
    <row r="8" spans="1:37" ht="7.75" customHeight="1" x14ac:dyDescent="0.2"/>
    <row r="9" spans="1:37" ht="19.5" customHeight="1" x14ac:dyDescent="0.2">
      <c r="A9" s="253" t="s">
        <v>18</v>
      </c>
      <c r="B9" s="253"/>
      <c r="C9" s="253"/>
      <c r="D9" s="253"/>
      <c r="E9" s="253"/>
      <c r="F9" s="253"/>
      <c r="G9" s="253"/>
      <c r="H9" s="253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  <c r="AA9" s="253"/>
      <c r="AB9" s="253"/>
      <c r="AC9" s="253"/>
      <c r="AD9" s="253"/>
      <c r="AE9" s="253"/>
      <c r="AF9" s="253"/>
      <c r="AG9" s="253"/>
      <c r="AH9" s="253"/>
      <c r="AI9" s="253"/>
      <c r="AJ9" s="253"/>
      <c r="AK9" s="253"/>
    </row>
    <row r="10" spans="1:37" ht="7.75" customHeight="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5" customHeight="1" x14ac:dyDescent="0.2">
      <c r="A11" s="242" t="s">
        <v>30</v>
      </c>
      <c r="B11" s="243"/>
      <c r="C11" s="244"/>
      <c r="D11" s="254" t="s">
        <v>31</v>
      </c>
      <c r="E11" s="255"/>
      <c r="F11" s="255"/>
      <c r="G11" s="256"/>
      <c r="H11" s="263" t="s">
        <v>32</v>
      </c>
      <c r="I11" s="264"/>
      <c r="J11" s="264"/>
      <c r="K11" s="265"/>
      <c r="L11" s="266" t="s">
        <v>33</v>
      </c>
      <c r="M11" s="267"/>
      <c r="N11" s="267"/>
      <c r="O11" s="268"/>
      <c r="P11" s="266" t="s">
        <v>34</v>
      </c>
      <c r="Q11" s="267"/>
      <c r="R11" s="267"/>
      <c r="S11" s="268"/>
      <c r="T11" s="272" t="s">
        <v>35</v>
      </c>
      <c r="U11" s="272"/>
      <c r="V11" s="272"/>
      <c r="W11" s="272"/>
      <c r="X11" s="251" t="s">
        <v>36</v>
      </c>
      <c r="Y11" s="251" t="s">
        <v>62</v>
      </c>
      <c r="Z11" s="272" t="s">
        <v>20</v>
      </c>
      <c r="AA11" s="272"/>
      <c r="AB11" s="272"/>
      <c r="AC11" s="272"/>
      <c r="AD11" s="272" t="s">
        <v>21</v>
      </c>
      <c r="AE11" s="272"/>
      <c r="AF11" s="272"/>
      <c r="AG11" s="272"/>
      <c r="AH11" s="262" t="s">
        <v>37</v>
      </c>
      <c r="AI11" s="262"/>
      <c r="AJ11" s="262" t="s">
        <v>38</v>
      </c>
      <c r="AK11" s="262"/>
    </row>
    <row r="12" spans="1:37" ht="35.5" customHeight="1" x14ac:dyDescent="0.2">
      <c r="A12" s="245"/>
      <c r="B12" s="246"/>
      <c r="C12" s="247"/>
      <c r="D12" s="257"/>
      <c r="E12" s="258"/>
      <c r="F12" s="258"/>
      <c r="G12" s="259"/>
      <c r="H12" s="263" t="s">
        <v>39</v>
      </c>
      <c r="I12" s="264"/>
      <c r="J12" s="264"/>
      <c r="K12" s="265"/>
      <c r="L12" s="266" t="s">
        <v>40</v>
      </c>
      <c r="M12" s="267"/>
      <c r="N12" s="267"/>
      <c r="O12" s="268"/>
      <c r="P12" s="269" t="s">
        <v>41</v>
      </c>
      <c r="Q12" s="270"/>
      <c r="R12" s="270"/>
      <c r="S12" s="271"/>
      <c r="T12" s="272"/>
      <c r="U12" s="272"/>
      <c r="V12" s="272"/>
      <c r="W12" s="272"/>
      <c r="X12" s="251"/>
      <c r="Y12" s="251"/>
      <c r="Z12" s="252" t="s">
        <v>42</v>
      </c>
      <c r="AA12" s="252" t="s">
        <v>43</v>
      </c>
      <c r="AB12" s="252" t="s">
        <v>44</v>
      </c>
      <c r="AC12" s="252" t="s">
        <v>45</v>
      </c>
      <c r="AD12" s="252" t="s">
        <v>46</v>
      </c>
      <c r="AE12" s="252" t="s">
        <v>47</v>
      </c>
      <c r="AF12" s="252" t="s">
        <v>48</v>
      </c>
      <c r="AG12" s="252" t="s">
        <v>49</v>
      </c>
      <c r="AH12" s="252" t="s">
        <v>50</v>
      </c>
      <c r="AI12" s="252" t="s">
        <v>51</v>
      </c>
      <c r="AJ12" s="262"/>
      <c r="AK12" s="262"/>
    </row>
    <row r="13" spans="1:37" ht="24.5" customHeight="1" x14ac:dyDescent="0.2">
      <c r="A13" s="239" t="s">
        <v>52</v>
      </c>
      <c r="B13" s="240"/>
      <c r="C13" s="241"/>
      <c r="D13" s="69" t="s">
        <v>0</v>
      </c>
      <c r="E13" s="70" t="s">
        <v>1</v>
      </c>
      <c r="F13" s="70" t="s">
        <v>2</v>
      </c>
      <c r="G13" s="70" t="s">
        <v>3</v>
      </c>
      <c r="H13" s="69" t="s">
        <v>0</v>
      </c>
      <c r="I13" s="70" t="s">
        <v>1</v>
      </c>
      <c r="J13" s="70" t="s">
        <v>2</v>
      </c>
      <c r="K13" s="70" t="s">
        <v>3</v>
      </c>
      <c r="L13" s="69" t="s">
        <v>0</v>
      </c>
      <c r="M13" s="70" t="s">
        <v>1</v>
      </c>
      <c r="N13" s="70" t="s">
        <v>2</v>
      </c>
      <c r="O13" s="70" t="s">
        <v>3</v>
      </c>
      <c r="P13" s="69" t="s">
        <v>0</v>
      </c>
      <c r="Q13" s="70" t="s">
        <v>1</v>
      </c>
      <c r="R13" s="70" t="s">
        <v>2</v>
      </c>
      <c r="S13" s="70" t="s">
        <v>3</v>
      </c>
      <c r="T13" s="70" t="s">
        <v>53</v>
      </c>
      <c r="U13" s="70" t="s">
        <v>54</v>
      </c>
      <c r="V13" s="70" t="s">
        <v>55</v>
      </c>
      <c r="W13" s="70" t="s">
        <v>56</v>
      </c>
      <c r="X13" s="251"/>
      <c r="Y13" s="251"/>
      <c r="Z13" s="252"/>
      <c r="AA13" s="252"/>
      <c r="AB13" s="252"/>
      <c r="AC13" s="252"/>
      <c r="AD13" s="252"/>
      <c r="AE13" s="252"/>
      <c r="AF13" s="252"/>
      <c r="AG13" s="252"/>
      <c r="AH13" s="252"/>
      <c r="AI13" s="252"/>
      <c r="AJ13" s="71" t="s">
        <v>63</v>
      </c>
      <c r="AK13" s="71" t="s">
        <v>58</v>
      </c>
    </row>
    <row r="14" spans="1:37" ht="19.25" customHeight="1" x14ac:dyDescent="0.2">
      <c r="A14" s="236" t="s">
        <v>59</v>
      </c>
      <c r="B14" s="233" t="s">
        <v>22</v>
      </c>
      <c r="C14" s="72" t="s">
        <v>88</v>
      </c>
      <c r="D14" s="73" t="str">
        <f>VLOOKUP($L$6,ESPANOL!$A$11:$AW$55,4,FALSE)</f>
        <v>CABRERA ENCARNACION</v>
      </c>
      <c r="E14" s="73">
        <f>VLOOKUP($L$6,ESPANOL!$A$11:$AW$55,6,FALSE)</f>
        <v>0</v>
      </c>
      <c r="F14" s="73">
        <f>VLOOKUP($L$6,ESPANOL!$A$11:$AW$55,8,FALSE)</f>
        <v>0</v>
      </c>
      <c r="G14" s="73">
        <f>VLOOKUP($L$6,ESPANOL!$A$11:$AW$55,10,FALSE)</f>
        <v>0</v>
      </c>
      <c r="H14" s="73">
        <f>VLOOKUP($L$6,ESPANOL!$A$11:$AW$55,12,FALSE)</f>
        <v>0</v>
      </c>
      <c r="I14" s="73">
        <f>VLOOKUP($L$6,ESPANOL!$A$11:$AW$55,14,FALSE)</f>
        <v>0</v>
      </c>
      <c r="J14" s="73">
        <f>VLOOKUP($L$6,ESPANOL!$A$11:$AW$55,16,FALSE)</f>
        <v>0</v>
      </c>
      <c r="K14" s="73">
        <f>VLOOKUP($L$6,ESPANOL!$A$11:$AW$55,18,FALSE)</f>
        <v>0</v>
      </c>
      <c r="L14" s="73">
        <f>VLOOKUP($L$6,ESPANOL!$A$11:$AW$55,20,FALSE)</f>
        <v>0</v>
      </c>
      <c r="M14" s="73">
        <f>VLOOKUP($L$6,ESPANOL!$A$11:$AW$55,22,FALSE)</f>
        <v>0</v>
      </c>
      <c r="N14" s="73">
        <f>VLOOKUP($L$6,ESPANOL!$A$11:$AW$55,24,FALSE)</f>
        <v>0</v>
      </c>
      <c r="O14" s="73">
        <f>VLOOKUP($L$6,ESPANOL!$A$11:$AW$55,26,FALSE)</f>
        <v>0</v>
      </c>
      <c r="P14" s="73">
        <f>VLOOKUP($L$6,ESPANOL!$A$11:$AW$55,28,FALSE)</f>
        <v>0</v>
      </c>
      <c r="Q14" s="73">
        <f>VLOOKUP($L$6,ESPANOL!$A$11:$AW$55,30,FALSE)</f>
        <v>0</v>
      </c>
      <c r="R14" s="73">
        <f>VLOOKUP($L$6,ESPANOL!$A$11:$AW$55,32,FALSE)</f>
        <v>0</v>
      </c>
      <c r="S14" s="73">
        <f>VLOOKUP($L$6,ESPANOL!$A$11:$AW$55,34,FALSE)</f>
        <v>0</v>
      </c>
      <c r="T14" s="219">
        <f>VLOOKUP($L$6,ESPANOL!$A$11:$AW$55,36,FALSE)</f>
        <v>0</v>
      </c>
      <c r="U14" s="219">
        <f>VLOOKUP($L$6,ESPANOL!$A$11:$AW$55,37,FALSE)</f>
        <v>0</v>
      </c>
      <c r="V14" s="219">
        <f>VLOOKUP($L$6,ESPANOL!$A$11:$AW$55,38,FALSE)</f>
        <v>0</v>
      </c>
      <c r="W14" s="219">
        <f>VLOOKUP($L$6,ESPANOL!$A$11:$AW$55,39,FALSE)</f>
        <v>0</v>
      </c>
      <c r="X14" s="221">
        <f>VLOOKUP($L$6,ESPANOL!$A$11:$AW$55,40,FALSE)</f>
        <v>0</v>
      </c>
      <c r="Y14" s="225">
        <f>VLOOKUP($L$6,ESPANOL!$A$11:$AW$55,41,FALSE)</f>
        <v>0</v>
      </c>
      <c r="Z14" s="227">
        <f>VLOOKUP($L$6,ESPANOL!$A$11:$BC$55,43,FALSE)</f>
        <v>0</v>
      </c>
      <c r="AA14" s="227">
        <f>VLOOKUP($L$6,ESPANOL!$A$11:$BC$55,44,FALSE)</f>
        <v>0</v>
      </c>
      <c r="AB14" s="227">
        <f>VLOOKUP($L$6,ESPANOL!$A$11:$BC$55,45,FALSE)</f>
        <v>0</v>
      </c>
      <c r="AC14" s="225">
        <f>VLOOKUP($L$6,ESPANOL!$A$11:$BC$55,46,FALSE)</f>
        <v>0</v>
      </c>
      <c r="AD14" s="231" t="str">
        <f>VLOOKUP($L$6,ESPANOL!$A$11:$BC$55,47,FALSE)</f>
        <v/>
      </c>
      <c r="AE14" s="227" t="str">
        <f>VLOOKUP($L$6,ESPANOL!$A$11:$BC$55,48,FALSE)</f>
        <v/>
      </c>
      <c r="AF14" s="227">
        <f>VLOOKUP($L$6,ESPANOL!$A$11:$BC$55,49,FALSE)</f>
        <v>0</v>
      </c>
      <c r="AG14" s="229">
        <f>VLOOKUP($L$6,ESPANOL!$A$11:$BC$55,50,FALSE)</f>
        <v>0</v>
      </c>
      <c r="AH14" s="225" t="str">
        <f>VLOOKUP($L$6,ESPANOL!$A$11:$BC$55,51,FALSE)</f>
        <v/>
      </c>
      <c r="AI14" s="227" t="str">
        <f>VLOOKUP($L$6,ESPANOL!$A$11:$BC$55,52,FALSE)</f>
        <v/>
      </c>
      <c r="AJ14" s="221">
        <f>VLOOKUP($L$6,ESPANOL!$A$11:$BC$55,53,FALSE)</f>
        <v>0</v>
      </c>
      <c r="AK14" s="223" t="str">
        <f>VLOOKUP($L$6,ESPANOL!$A$11:$BC$55,54,FALSE)</f>
        <v/>
      </c>
    </row>
    <row r="15" spans="1:37" ht="19.25" customHeight="1" x14ac:dyDescent="0.2">
      <c r="A15" s="237"/>
      <c r="B15" s="234"/>
      <c r="C15" s="72" t="s">
        <v>89</v>
      </c>
      <c r="D15" s="73">
        <f>VLOOKUP($L$6,ESPANOL!$A$11:$AW$55,5,FALSE)</f>
        <v>0</v>
      </c>
      <c r="E15" s="73">
        <f>VLOOKUP($L$6,ESPANOL!$A$11:$AW$55,7,FALSE)</f>
        <v>0</v>
      </c>
      <c r="F15" s="73">
        <f>VLOOKUP($L$6,ESPANOL!$A$11:$AW$55,9,FALSE)</f>
        <v>0</v>
      </c>
      <c r="G15" s="73">
        <f>VLOOKUP($L$6,ESPANOL!$A$11:$AW$55,11,FALSE)</f>
        <v>0</v>
      </c>
      <c r="H15" s="73">
        <f>VLOOKUP($L$6,ESPANOL!$A$11:$AW$55,13,FALSE)</f>
        <v>0</v>
      </c>
      <c r="I15" s="73">
        <f>VLOOKUP($L$6,ESPANOL!$A$11:$AW$55,15,FALSE)</f>
        <v>0</v>
      </c>
      <c r="J15" s="73">
        <f>VLOOKUP($L$6,ESPANOL!$A$11:$AW$55,17,FALSE)</f>
        <v>0</v>
      </c>
      <c r="K15" s="73">
        <f>VLOOKUP($L$6,ESPANOL!$A$11:$AW$55,19,FALSE)</f>
        <v>0</v>
      </c>
      <c r="L15" s="73">
        <f>VLOOKUP($L$6,ESPANOL!$A$11:$AW$55,21,FALSE)</f>
        <v>0</v>
      </c>
      <c r="M15" s="73">
        <f>VLOOKUP($L$6,ESPANOL!$A$11:$AW$55,23,FALSE)</f>
        <v>0</v>
      </c>
      <c r="N15" s="73">
        <f>VLOOKUP($L$6,ESPANOL!$A$11:$AW$55,25,FALSE)</f>
        <v>0</v>
      </c>
      <c r="O15" s="73">
        <f>VLOOKUP($L$6,ESPANOL!$A$11:$AW$55,27,FALSE)</f>
        <v>0</v>
      </c>
      <c r="P15" s="73">
        <f>VLOOKUP($L$6,ESPANOL!$A$11:$AW$55,29,FALSE)</f>
        <v>0</v>
      </c>
      <c r="Q15" s="73">
        <f>VLOOKUP($L$6,ESPANOL!$A$11:$AW$55,31,FALSE)</f>
        <v>0</v>
      </c>
      <c r="R15" s="73">
        <f>VLOOKUP($L$6,ESPANOL!$A$11:$AW$55,33,FALSE)</f>
        <v>0</v>
      </c>
      <c r="S15" s="73">
        <f>VLOOKUP($L$6,ESPANOL!$A$11:$AW$55,35,FALSE)</f>
        <v>0</v>
      </c>
      <c r="T15" s="220"/>
      <c r="U15" s="220"/>
      <c r="V15" s="220"/>
      <c r="W15" s="220"/>
      <c r="X15" s="222"/>
      <c r="Y15" s="226"/>
      <c r="Z15" s="228"/>
      <c r="AA15" s="228"/>
      <c r="AB15" s="228"/>
      <c r="AC15" s="226"/>
      <c r="AD15" s="232"/>
      <c r="AE15" s="228"/>
      <c r="AF15" s="228"/>
      <c r="AG15" s="230"/>
      <c r="AH15" s="226"/>
      <c r="AI15" s="228"/>
      <c r="AJ15" s="222"/>
      <c r="AK15" s="224"/>
    </row>
    <row r="16" spans="1:37" ht="19.25" customHeight="1" x14ac:dyDescent="0.2">
      <c r="A16" s="237"/>
      <c r="B16" s="233" t="s">
        <v>23</v>
      </c>
      <c r="C16" s="72" t="s">
        <v>88</v>
      </c>
      <c r="D16" s="73" t="str">
        <f>VLOOKUP($L$6,INGLES!$A$11:$AW$55,4,FALSE)</f>
        <v>CABRERA ENCARNACION</v>
      </c>
      <c r="E16" s="73">
        <f>VLOOKUP($L$6,INGLES!$A$11:$AW$55,6,FALSE)</f>
        <v>0</v>
      </c>
      <c r="F16" s="73">
        <f>VLOOKUP($L$6,INGLES!$A$11:$AW$55,8,FALSE)</f>
        <v>0</v>
      </c>
      <c r="G16" s="73">
        <f>VLOOKUP($L$6,INGLES!$A$11:$AW$55,10,FALSE)</f>
        <v>0</v>
      </c>
      <c r="H16" s="73">
        <f>VLOOKUP($L$6,INGLES!$A$11:$AW$55,12,FALSE)</f>
        <v>0</v>
      </c>
      <c r="I16" s="73">
        <f>VLOOKUP($L$6,INGLES!$A$11:$AW$55,14,FALSE)</f>
        <v>0</v>
      </c>
      <c r="J16" s="73">
        <f>VLOOKUP($L$6,INGLES!$A$11:$AW$55,16,FALSE)</f>
        <v>0</v>
      </c>
      <c r="K16" s="73">
        <f>VLOOKUP($L$6,INGLES!$A$11:$AW$55,18,FALSE)</f>
        <v>0</v>
      </c>
      <c r="L16" s="73">
        <f>VLOOKUP($L$6,INGLES!$A$11:$AW$55,20,FALSE)</f>
        <v>0</v>
      </c>
      <c r="M16" s="73">
        <f>VLOOKUP($L$6,INGLES!$A$11:$AW$55,22,FALSE)</f>
        <v>0</v>
      </c>
      <c r="N16" s="73">
        <f>VLOOKUP($L$6,INGLES!$A$11:$AW$55,24,FALSE)</f>
        <v>0</v>
      </c>
      <c r="O16" s="73">
        <f>VLOOKUP($L$6,INGLES!$A$11:$AW$55,26,FALSE)</f>
        <v>0</v>
      </c>
      <c r="P16" s="73">
        <f>VLOOKUP($L$6,INGLES!$A$11:$AW$55,28,FALSE)</f>
        <v>0</v>
      </c>
      <c r="Q16" s="73">
        <f>VLOOKUP($L$6,INGLES!$A$11:$AW$55,30,FALSE)</f>
        <v>0</v>
      </c>
      <c r="R16" s="73">
        <f>VLOOKUP($L$6,INGLES!$A$11:$AW$55,32,FALSE)</f>
        <v>0</v>
      </c>
      <c r="S16" s="73">
        <f>VLOOKUP($L$6,INGLES!$A$11:$AW$55,34,FALSE)</f>
        <v>0</v>
      </c>
      <c r="T16" s="219">
        <f>VLOOKUP($L$6,INGLES!$A$11:$AW$55,36,FALSE)</f>
        <v>0</v>
      </c>
      <c r="U16" s="219">
        <f>VLOOKUP($L$6,INGLES!$A$11:$AW$55,37,FALSE)</f>
        <v>82</v>
      </c>
      <c r="V16" s="219">
        <f>VLOOKUP($L$6,INGLES!$A$11:$AW$55,38,FALSE)</f>
        <v>84.5</v>
      </c>
      <c r="W16" s="219">
        <f>VLOOKUP($L$6,INGLES!$A$11:$AW$55,39,FALSE)</f>
        <v>84</v>
      </c>
      <c r="X16" s="221">
        <f>VLOOKUP($L$6,INGLES!$A$11:$AW$55,40,FALSE)</f>
        <v>88</v>
      </c>
      <c r="Y16" s="225">
        <f>VLOOKUP($L$6,INGLES!$A$11:$AW$55,41,FALSE)</f>
        <v>84.625</v>
      </c>
      <c r="Z16" s="227">
        <f>VLOOKUP($L$6,INGLES!$A$11:$BC$55,43,FALSE)</f>
        <v>0</v>
      </c>
      <c r="AA16" s="227" t="str">
        <f>VLOOKUP($L$6,INGLES!$A$11:$BC$55,44,FALSE)</f>
        <v/>
      </c>
      <c r="AB16" s="227">
        <f>VLOOKUP($L$6,INGLES!$A$11:$BC$55,45,FALSE)</f>
        <v>0</v>
      </c>
      <c r="AC16" s="225">
        <f>VLOOKUP($L$6,INGLES!$A$11:$BC$55,46,FALSE)</f>
        <v>0</v>
      </c>
      <c r="AD16" s="231" t="str">
        <f>VLOOKUP($L$6,INGLES!$A$11:$BC$55,47,FALSE)</f>
        <v/>
      </c>
      <c r="AE16" s="227" t="str">
        <f>VLOOKUP($L$6,INGLES!$A$11:$BC$55,48,FALSE)</f>
        <v/>
      </c>
      <c r="AF16" s="227">
        <f>VLOOKUP($L$6,INGLES!$A$11:$BC$55,49,FALSE)</f>
        <v>0</v>
      </c>
      <c r="AG16" s="229">
        <f>VLOOKUP($L$6,INGLES!$A$11:$BC$55,50,FALSE)</f>
        <v>0</v>
      </c>
      <c r="AH16" s="229" t="str">
        <f>VLOOKUP($L$6,INGLES!$A$11:$BC$55,51,FALSE)</f>
        <v/>
      </c>
      <c r="AI16" s="227" t="str">
        <f>VLOOKUP($L$6,INGLES!$A$11:$BC$55,52,FALSE)</f>
        <v/>
      </c>
      <c r="AJ16" s="221">
        <f>VLOOKUP($L$6,INGLES!$A$11:$BC$55,53,FALSE)</f>
        <v>0</v>
      </c>
      <c r="AK16" s="223">
        <f>VLOOKUP($L$6,INGLES!$A$11:$BC$55,54,FALSE)</f>
        <v>84.625</v>
      </c>
    </row>
    <row r="17" spans="1:37" ht="19.25" customHeight="1" x14ac:dyDescent="0.2">
      <c r="A17" s="237"/>
      <c r="B17" s="234"/>
      <c r="C17" s="72" t="s">
        <v>89</v>
      </c>
      <c r="D17" s="73">
        <f>VLOOKUP($L$6,INGLES!$A$11:$AW$55,5,FALSE)</f>
        <v>81</v>
      </c>
      <c r="E17" s="73">
        <f>VLOOKUP($L$6,INGLES!$A$11:$AW$55,7,FALSE)</f>
        <v>83</v>
      </c>
      <c r="F17" s="73">
        <f>VLOOKUP($L$6,INGLES!$A$11:$AW$55,9,FALSE)</f>
        <v>80</v>
      </c>
      <c r="G17" s="73">
        <f>VLOOKUP($L$6,INGLES!$A$11:$AW$55,11,FALSE)</f>
        <v>84</v>
      </c>
      <c r="H17" s="73">
        <f>VLOOKUP($L$6,INGLES!$A$11:$AW$55,13,FALSE)</f>
        <v>82</v>
      </c>
      <c r="I17" s="73">
        <f>VLOOKUP($L$6,INGLES!$A$11:$AW$55,15,FALSE)</f>
        <v>84</v>
      </c>
      <c r="J17" s="73">
        <f>VLOOKUP($L$6,INGLES!$A$11:$AW$55,17,FALSE)</f>
        <v>85</v>
      </c>
      <c r="K17" s="73">
        <f>VLOOKUP($L$6,INGLES!$A$11:$AW$55,19,FALSE)</f>
        <v>87</v>
      </c>
      <c r="L17" s="73">
        <f>VLOOKUP($L$6,INGLES!$A$11:$AW$55,21,FALSE)</f>
        <v>83</v>
      </c>
      <c r="M17" s="73">
        <f>VLOOKUP($L$6,INGLES!$A$11:$AW$55,23,FALSE)</f>
        <v>85</v>
      </c>
      <c r="N17" s="73">
        <f>VLOOKUP($L$6,INGLES!$A$11:$AW$55,25,FALSE)</f>
        <v>82</v>
      </c>
      <c r="O17" s="73">
        <f>VLOOKUP($L$6,INGLES!$A$11:$AW$55,27,FALSE)</f>
        <v>86</v>
      </c>
      <c r="P17" s="73">
        <f>VLOOKUP($L$6,INGLES!$A$11:$AW$55,29,FALSE)</f>
        <v>87</v>
      </c>
      <c r="Q17" s="73">
        <f>VLOOKUP($L$6,INGLES!$A$11:$AW$55,31,FALSE)</f>
        <v>89</v>
      </c>
      <c r="R17" s="73">
        <f>VLOOKUP($L$6,INGLES!$A$11:$AW$55,33,FALSE)</f>
        <v>86</v>
      </c>
      <c r="S17" s="73">
        <f>VLOOKUP($L$6,INGLES!$A$11:$AW$55,35,FALSE)</f>
        <v>90</v>
      </c>
      <c r="T17" s="220"/>
      <c r="U17" s="220"/>
      <c r="V17" s="220"/>
      <c r="W17" s="220"/>
      <c r="X17" s="222"/>
      <c r="Y17" s="226"/>
      <c r="Z17" s="228"/>
      <c r="AA17" s="228"/>
      <c r="AB17" s="228"/>
      <c r="AC17" s="226"/>
      <c r="AD17" s="232"/>
      <c r="AE17" s="228"/>
      <c r="AF17" s="228"/>
      <c r="AG17" s="230"/>
      <c r="AH17" s="230"/>
      <c r="AI17" s="228"/>
      <c r="AJ17" s="222"/>
      <c r="AK17" s="224"/>
    </row>
    <row r="18" spans="1:37" ht="19.25" customHeight="1" x14ac:dyDescent="0.2">
      <c r="A18" s="237"/>
      <c r="B18" s="233" t="s">
        <v>24</v>
      </c>
      <c r="C18" s="72" t="s">
        <v>88</v>
      </c>
      <c r="D18" s="73" t="str">
        <f>VLOOKUP($L$6,MATEMATICA!$A$11:$AW$55,4,FALSE)</f>
        <v>CABRERA ENCARNACION</v>
      </c>
      <c r="E18" s="73">
        <f>VLOOKUP($L$6,MATEMATICA!$A$11:$AW$55,6,FALSE)</f>
        <v>0</v>
      </c>
      <c r="F18" s="73">
        <f>VLOOKUP($L$6,MATEMATICA!$A$11:$AW$55,8,FALSE)</f>
        <v>0</v>
      </c>
      <c r="G18" s="73">
        <f>VLOOKUP($L$6,MATEMATICA!$A$11:$AW$55,10,FALSE)</f>
        <v>0</v>
      </c>
      <c r="H18" s="73">
        <f>VLOOKUP($L$6,MATEMATICA!$A$11:$AW$55,12,FALSE)</f>
        <v>0</v>
      </c>
      <c r="I18" s="73">
        <f>VLOOKUP($L$6,MATEMATICA!$A$11:$AW$55,14,FALSE)</f>
        <v>0</v>
      </c>
      <c r="J18" s="73">
        <f>VLOOKUP($L$6,MATEMATICA!$A$11:$AW$55,16,FALSE)</f>
        <v>0</v>
      </c>
      <c r="K18" s="73">
        <f>VLOOKUP($L$6,MATEMATICA!$A$11:$AW$55,18,FALSE)</f>
        <v>0</v>
      </c>
      <c r="L18" s="73">
        <f>VLOOKUP($L$6,MATEMATICA!$A$11:$AW$55,20,FALSE)</f>
        <v>0</v>
      </c>
      <c r="M18" s="73">
        <f>VLOOKUP($L$6,MATEMATICA!$A$11:$AW$55,22,FALSE)</f>
        <v>0</v>
      </c>
      <c r="N18" s="73">
        <f>VLOOKUP($L$6,MATEMATICA!$A$11:$AW$55,24,FALSE)</f>
        <v>0</v>
      </c>
      <c r="O18" s="73">
        <f>VLOOKUP($L$6,MATEMATICA!$A$11:$AW$55,26,FALSE)</f>
        <v>0</v>
      </c>
      <c r="P18" s="73">
        <f>VLOOKUP($L$6,MATEMATICA!$A$11:$AW$55,28,FALSE)</f>
        <v>0</v>
      </c>
      <c r="Q18" s="73">
        <f>VLOOKUP($L$6,MATEMATICA!$A$11:$AW$55,30,FALSE)</f>
        <v>0</v>
      </c>
      <c r="R18" s="73">
        <f>VLOOKUP($L$6,MATEMATICA!$A$11:$AW$55,32,FALSE)</f>
        <v>0</v>
      </c>
      <c r="S18" s="73">
        <f>VLOOKUP($L$6,MATEMATICA!$A$11:$AW$55,34,FALSE)</f>
        <v>0</v>
      </c>
      <c r="T18" s="219">
        <f>VLOOKUP($L$6,MATEMATICA!$A$11:$AW$55,36,FALSE)</f>
        <v>0</v>
      </c>
      <c r="U18" s="219">
        <f>VLOOKUP($L$6,MATEMATICA!$A$11:$AW$55,37,FALSE)</f>
        <v>0</v>
      </c>
      <c r="V18" s="219">
        <f>VLOOKUP($L$6,MATEMATICA!$A$11:$AW$55,38,FALSE)</f>
        <v>0</v>
      </c>
      <c r="W18" s="219">
        <f>VLOOKUP($L$6,MATEMATICA!$A$11:$AW$55,39,FALSE)</f>
        <v>0</v>
      </c>
      <c r="X18" s="221">
        <f>VLOOKUP($L$6,MATEMATICA!$A$11:$AW$55,40,FALSE)</f>
        <v>0</v>
      </c>
      <c r="Y18" s="225">
        <f>VLOOKUP($L$6,MATEMATICA!$A$11:$AW$55,41,FALSE)</f>
        <v>0</v>
      </c>
      <c r="Z18" s="227">
        <f>VLOOKUP($L$6,MATEMATICA!$A$11:$BC$55,43,FALSE)</f>
        <v>0</v>
      </c>
      <c r="AA18" s="227">
        <f>VLOOKUP($L$6,MATEMATICA!$A$11:$BC$55,44,FALSE)</f>
        <v>0</v>
      </c>
      <c r="AB18" s="227">
        <f>VLOOKUP($L$6,MATEMATICA!$A$11:$BC$55,45,FALSE)</f>
        <v>0</v>
      </c>
      <c r="AC18" s="225">
        <f>VLOOKUP($L$6,MATEMATICA!$A$11:$BC$55,46,FALSE)</f>
        <v>0</v>
      </c>
      <c r="AD18" s="231" t="str">
        <f>VLOOKUP($L$6,MATEMATICA!$A$11:$BC$55,47,FALSE)</f>
        <v/>
      </c>
      <c r="AE18" s="227" t="str">
        <f>VLOOKUP($L$6,MATEMATICA!$A$11:$BC$55,48,FALSE)</f>
        <v/>
      </c>
      <c r="AF18" s="227">
        <f>VLOOKUP($L$6,MATEMATICA!$A$11:$BC$55,49,FALSE)</f>
        <v>0</v>
      </c>
      <c r="AG18" s="229">
        <f>VLOOKUP($L$6,MATEMATICA!$A$11:$BC$55,50,FALSE)</f>
        <v>0</v>
      </c>
      <c r="AH18" s="229" t="str">
        <f>VLOOKUP($L$6,MATEMATICA!$A$11:$BC$55,51,FALSE)</f>
        <v/>
      </c>
      <c r="AI18" s="227" t="str">
        <f>VLOOKUP($L$6,MATEMATICA!$A$11:$BC$55,52,FALSE)</f>
        <v/>
      </c>
      <c r="AJ18" s="221">
        <f>VLOOKUP($L$6,MATEMATICA!$A$11:$BC$55,53,FALSE)</f>
        <v>0</v>
      </c>
      <c r="AK18" s="223" t="str">
        <f>VLOOKUP($L$6,MATEMATICA!$A$11:$BC$55,54,FALSE)</f>
        <v/>
      </c>
    </row>
    <row r="19" spans="1:37" ht="19.25" customHeight="1" x14ac:dyDescent="0.2">
      <c r="A19" s="237"/>
      <c r="B19" s="234"/>
      <c r="C19" s="72" t="s">
        <v>89</v>
      </c>
      <c r="D19" s="73">
        <f>VLOOKUP($L$6,MATEMATICA!$A$11:$AW$55,5,FALSE)</f>
        <v>0</v>
      </c>
      <c r="E19" s="73">
        <f>VLOOKUP($L$6,MATEMATICA!$A$11:$AW$55,7,FALSE)</f>
        <v>0</v>
      </c>
      <c r="F19" s="73">
        <f>VLOOKUP($L$6,MATEMATICA!$A$11:$AW$55,9,FALSE)</f>
        <v>0</v>
      </c>
      <c r="G19" s="73">
        <f>VLOOKUP($L$6,MATEMATICA!$A$11:$AW$55,11,FALSE)</f>
        <v>0</v>
      </c>
      <c r="H19" s="73">
        <f>VLOOKUP($L$6,MATEMATICA!$A$11:$AW$55,13,FALSE)</f>
        <v>0</v>
      </c>
      <c r="I19" s="73">
        <f>VLOOKUP($L$6,MATEMATICA!$A$11:$AW$55,15,FALSE)</f>
        <v>0</v>
      </c>
      <c r="J19" s="73">
        <f>VLOOKUP($L$6,MATEMATICA!$A$11:$AW$55,17,FALSE)</f>
        <v>0</v>
      </c>
      <c r="K19" s="73">
        <f>VLOOKUP($L$6,MATEMATICA!$A$11:$AW$55,19,FALSE)</f>
        <v>0</v>
      </c>
      <c r="L19" s="73">
        <f>VLOOKUP($L$6,MATEMATICA!$A$11:$AW$55,21,FALSE)</f>
        <v>0</v>
      </c>
      <c r="M19" s="73">
        <f>VLOOKUP($L$6,MATEMATICA!$A$11:$AW$55,23,FALSE)</f>
        <v>0</v>
      </c>
      <c r="N19" s="73">
        <f>VLOOKUP($L$6,MATEMATICA!$A$11:$AW$55,25,FALSE)</f>
        <v>0</v>
      </c>
      <c r="O19" s="73">
        <f>VLOOKUP($L$6,MATEMATICA!$A$11:$AW$55,27,FALSE)</f>
        <v>0</v>
      </c>
      <c r="P19" s="73">
        <f>VLOOKUP($L$6,MATEMATICA!$A$11:$AW$55,29,FALSE)</f>
        <v>0</v>
      </c>
      <c r="Q19" s="73">
        <f>VLOOKUP($L$6,MATEMATICA!$A$11:$AW$55,31,FALSE)</f>
        <v>0</v>
      </c>
      <c r="R19" s="73">
        <f>VLOOKUP($L$6,MATEMATICA!$A$11:$AW$55,33,FALSE)</f>
        <v>0</v>
      </c>
      <c r="S19" s="73">
        <f>VLOOKUP($L$6,MATEMATICA!$A$11:$AW$55,35,FALSE)</f>
        <v>0</v>
      </c>
      <c r="T19" s="220"/>
      <c r="U19" s="220"/>
      <c r="V19" s="220"/>
      <c r="W19" s="220"/>
      <c r="X19" s="222"/>
      <c r="Y19" s="226"/>
      <c r="Z19" s="228"/>
      <c r="AA19" s="228"/>
      <c r="AB19" s="228"/>
      <c r="AC19" s="226"/>
      <c r="AD19" s="232"/>
      <c r="AE19" s="228"/>
      <c r="AF19" s="228"/>
      <c r="AG19" s="230"/>
      <c r="AH19" s="230"/>
      <c r="AI19" s="228"/>
      <c r="AJ19" s="222"/>
      <c r="AK19" s="224"/>
    </row>
    <row r="20" spans="1:37" ht="19.25" customHeight="1" x14ac:dyDescent="0.2">
      <c r="A20" s="237"/>
      <c r="B20" s="233" t="s">
        <v>25</v>
      </c>
      <c r="C20" s="72" t="s">
        <v>88</v>
      </c>
      <c r="D20" s="73" t="str">
        <f>VLOOKUP($L$6,SOCIALES!$A$11:$AW$55,4,FALSE)</f>
        <v>CABRERA ENCARNACION</v>
      </c>
      <c r="E20" s="73">
        <f>VLOOKUP($L$6,SOCIALES!$A$11:$AW$55,6,FALSE)</f>
        <v>70</v>
      </c>
      <c r="F20" s="73">
        <f>VLOOKUP($L$6,SOCIALES!$A$11:$AW$55,8,FALSE)</f>
        <v>71</v>
      </c>
      <c r="G20" s="73">
        <f>VLOOKUP($L$6,SOCIALES!$A$11:$AW$55,10,FALSE)</f>
        <v>0</v>
      </c>
      <c r="H20" s="73">
        <f>VLOOKUP($L$6,SOCIALES!$A$11:$AW$55,12,FALSE)</f>
        <v>0</v>
      </c>
      <c r="I20" s="73">
        <f>VLOOKUP($L$6,SOCIALES!$A$11:$AW$55,14,FALSE)</f>
        <v>78</v>
      </c>
      <c r="J20" s="73">
        <f>VLOOKUP($L$6,SOCIALES!$A$11:$AW$55,16,FALSE)</f>
        <v>70</v>
      </c>
      <c r="K20" s="73">
        <f>VLOOKUP($L$6,SOCIALES!$A$11:$AW$55,18,FALSE)</f>
        <v>0</v>
      </c>
      <c r="L20" s="73">
        <f>VLOOKUP($L$6,SOCIALES!$A$11:$AW$55,20,FALSE)</f>
        <v>65</v>
      </c>
      <c r="M20" s="73">
        <f>VLOOKUP($L$6,SOCIALES!$A$11:$AW$55,22,FALSE)</f>
        <v>70</v>
      </c>
      <c r="N20" s="73">
        <f>VLOOKUP($L$6,SOCIALES!$A$11:$AW$55,24,FALSE)</f>
        <v>73</v>
      </c>
      <c r="O20" s="73">
        <f>VLOOKUP($L$6,SOCIALES!$A$11:$AW$55,26,FALSE)</f>
        <v>0</v>
      </c>
      <c r="P20" s="73">
        <f>VLOOKUP($L$6,SOCIALES!$A$11:$AW$55,28,FALSE)</f>
        <v>0</v>
      </c>
      <c r="Q20" s="73">
        <f>VLOOKUP($L$6,SOCIALES!$A$11:$AW$55,30,FALSE)</f>
        <v>70</v>
      </c>
      <c r="R20" s="73">
        <f>VLOOKUP($L$6,SOCIALES!$A$11:$AW$55,32,FALSE)</f>
        <v>70</v>
      </c>
      <c r="S20" s="73">
        <f>VLOOKUP($L$6,SOCIALES!$A$11:$AW$55,34,FALSE)</f>
        <v>0</v>
      </c>
      <c r="T20" s="219">
        <f>VLOOKUP($L$6,SOCIALES!$A$11:$AW$55,36,FALSE)</f>
        <v>0</v>
      </c>
      <c r="U20" s="219">
        <f>VLOOKUP($L$6,SOCIALES!$A$11:$AW$55,37,FALSE)</f>
        <v>72.75</v>
      </c>
      <c r="V20" s="219">
        <f>VLOOKUP($L$6,SOCIALES!$A$11:$AW$55,38,FALSE)</f>
        <v>70.75</v>
      </c>
      <c r="W20" s="219">
        <f>VLOOKUP($L$6,SOCIALES!$A$11:$AW$55,39,FALSE)</f>
        <v>71.5</v>
      </c>
      <c r="X20" s="221">
        <f>VLOOKUP($L$6,SOCIALES!$A$11:$AW$55,40,FALSE)</f>
        <v>72</v>
      </c>
      <c r="Y20" s="225">
        <f>VLOOKUP($L$6,SOCIALES!$A$11:$AW$55,41,FALSE)</f>
        <v>71.75</v>
      </c>
      <c r="Z20" s="227">
        <f>VLOOKUP($L$6,SOCIALES!$A$11:$BC$55,43,FALSE)</f>
        <v>0</v>
      </c>
      <c r="AA20" s="227" t="str">
        <f>VLOOKUP($L$6,SOCIALES!$A$11:$BC$55,44,FALSE)</f>
        <v/>
      </c>
      <c r="AB20" s="227">
        <f>VLOOKUP($L$6,SOCIALES!$A$11:$BC$55,45,FALSE)</f>
        <v>0</v>
      </c>
      <c r="AC20" s="225">
        <f>VLOOKUP($L$6,SOCIALES!$A$11:$BC$55,46,FALSE)</f>
        <v>0</v>
      </c>
      <c r="AD20" s="231" t="str">
        <f>VLOOKUP($L$6,SOCIALES!$A$11:$BC$55,47,FALSE)</f>
        <v/>
      </c>
      <c r="AE20" s="227" t="str">
        <f>VLOOKUP($L$6,SOCIALES!$A$11:$BC$55,48,FALSE)</f>
        <v/>
      </c>
      <c r="AF20" s="227">
        <f>VLOOKUP($L$6,SOCIALES!$A$11:$BC$55,49,FALSE)</f>
        <v>0</v>
      </c>
      <c r="AG20" s="229">
        <f>VLOOKUP($L$6,SOCIALES!$A$11:$BC$55,50,FALSE)</f>
        <v>0</v>
      </c>
      <c r="AH20" s="225" t="str">
        <f>VLOOKUP($L$6,SOCIALES!$A$11:$BC$55,51,FALSE)</f>
        <v/>
      </c>
      <c r="AI20" s="227" t="str">
        <f>VLOOKUP($L$6,SOCIALES!$A$11:$BC$55,52,FALSE)</f>
        <v/>
      </c>
      <c r="AJ20" s="221">
        <f>VLOOKUP($L$6,SOCIALES!$A$11:$BC$55,53,FALSE)</f>
        <v>0</v>
      </c>
      <c r="AK20" s="223">
        <f>VLOOKUP($L$6,SOCIALES!$A$11:$BC$55,54,FALSE)</f>
        <v>71.75</v>
      </c>
    </row>
    <row r="21" spans="1:37" ht="19.25" customHeight="1" x14ac:dyDescent="0.2">
      <c r="A21" s="237"/>
      <c r="B21" s="234"/>
      <c r="C21" s="72" t="s">
        <v>89</v>
      </c>
      <c r="D21" s="73">
        <f>VLOOKUP($L$6,SOCIALES!$A$11:$AW$55,5,FALSE)</f>
        <v>60</v>
      </c>
      <c r="E21" s="73">
        <f>VLOOKUP($L$6,SOCIALES!$A$11:$AW$55,7,FALSE)</f>
        <v>65</v>
      </c>
      <c r="F21" s="73">
        <f>VLOOKUP($L$6,SOCIALES!$A$11:$AW$55,9,FALSE)</f>
        <v>78</v>
      </c>
      <c r="G21" s="73">
        <f>VLOOKUP($L$6,SOCIALES!$A$11:$AW$55,11,FALSE)</f>
        <v>72</v>
      </c>
      <c r="H21" s="73">
        <f>VLOOKUP($L$6,SOCIALES!$A$11:$AW$55,13,FALSE)</f>
        <v>60</v>
      </c>
      <c r="I21" s="73">
        <f>VLOOKUP($L$6,SOCIALES!$A$11:$AW$55,15,FALSE)</f>
        <v>64</v>
      </c>
      <c r="J21" s="73">
        <f>VLOOKUP($L$6,SOCIALES!$A$11:$AW$55,17,FALSE)</f>
        <v>70</v>
      </c>
      <c r="K21" s="73">
        <f>VLOOKUP($L$6,SOCIALES!$A$11:$AW$55,19,FALSE)</f>
        <v>60</v>
      </c>
      <c r="L21" s="73">
        <f>VLOOKUP($L$6,SOCIALES!$A$11:$AW$55,21,FALSE)</f>
        <v>60</v>
      </c>
      <c r="M21" s="73">
        <f>VLOOKUP($L$6,SOCIALES!$A$11:$AW$55,23,FALSE)</f>
        <v>63</v>
      </c>
      <c r="N21" s="73">
        <f>VLOOKUP($L$6,SOCIALES!$A$11:$AW$55,25,FALSE)</f>
        <v>73</v>
      </c>
      <c r="O21" s="73">
        <f>VLOOKUP($L$6,SOCIALES!$A$11:$AW$55,27,FALSE)</f>
        <v>70</v>
      </c>
      <c r="P21" s="73">
        <f>VLOOKUP($L$6,SOCIALES!$A$11:$AW$55,29,FALSE)</f>
        <v>60</v>
      </c>
      <c r="Q21" s="73">
        <f>VLOOKUP($L$6,SOCIALES!$A$11:$AW$55,31,FALSE)</f>
        <v>60</v>
      </c>
      <c r="R21" s="73">
        <f>VLOOKUP($L$6,SOCIALES!$A$11:$AW$55,33,FALSE)</f>
        <v>78</v>
      </c>
      <c r="S21" s="73">
        <f>VLOOKUP($L$6,SOCIALES!$A$11:$AW$55,35,FALSE)</f>
        <v>70</v>
      </c>
      <c r="T21" s="220"/>
      <c r="U21" s="220"/>
      <c r="V21" s="220"/>
      <c r="W21" s="220"/>
      <c r="X21" s="222"/>
      <c r="Y21" s="226"/>
      <c r="Z21" s="228"/>
      <c r="AA21" s="228"/>
      <c r="AB21" s="228"/>
      <c r="AC21" s="226"/>
      <c r="AD21" s="232"/>
      <c r="AE21" s="228"/>
      <c r="AF21" s="228"/>
      <c r="AG21" s="230"/>
      <c r="AH21" s="226"/>
      <c r="AI21" s="228"/>
      <c r="AJ21" s="222"/>
      <c r="AK21" s="224"/>
    </row>
    <row r="22" spans="1:37" ht="19.25" customHeight="1" x14ac:dyDescent="0.2">
      <c r="A22" s="237"/>
      <c r="B22" s="233" t="s">
        <v>131</v>
      </c>
      <c r="C22" s="72" t="s">
        <v>88</v>
      </c>
      <c r="D22" s="73" t="str">
        <f>VLOOKUP($L$6,NATURALES!$A$11:$AW$55,4,FALSE)</f>
        <v>CABRERA ENCARNACION</v>
      </c>
      <c r="E22" s="73">
        <f>VLOOKUP($L$6,NATURALES!$A$11:$AW$55,6,FALSE)</f>
        <v>0</v>
      </c>
      <c r="F22" s="73">
        <f>VLOOKUP($L$6,NATURALES!$A$11:$AW$55,8,FALSE)</f>
        <v>0</v>
      </c>
      <c r="G22" s="73">
        <f>VLOOKUP($L$6,NATURALES!$A$11:$AW$55,10,FALSE)</f>
        <v>0</v>
      </c>
      <c r="H22" s="73">
        <f>VLOOKUP($L$6,NATURALES!$A$11:$AW$55,12,FALSE)</f>
        <v>0</v>
      </c>
      <c r="I22" s="73">
        <f>VLOOKUP($L$6,NATURALES!$A$11:$AW$55,14,FALSE)</f>
        <v>0</v>
      </c>
      <c r="J22" s="73">
        <f>VLOOKUP($L$6,NATURALES!$A$11:$AW$55,16,FALSE)</f>
        <v>0</v>
      </c>
      <c r="K22" s="73">
        <f>VLOOKUP($L$6,NATURALES!$A$11:$AW$55,18,FALSE)</f>
        <v>0</v>
      </c>
      <c r="L22" s="73">
        <f>VLOOKUP($L$6,NATURALES!$A$11:$AW$55,20,FALSE)</f>
        <v>0</v>
      </c>
      <c r="M22" s="73">
        <f>VLOOKUP($L$6,NATURALES!$A$11:$AW$55,22,FALSE)</f>
        <v>0</v>
      </c>
      <c r="N22" s="73">
        <f>VLOOKUP($L$6,NATURALES!$A$11:$AW$55,24,FALSE)</f>
        <v>0</v>
      </c>
      <c r="O22" s="73">
        <f>VLOOKUP($L$6,NATURALES!$A$11:$AW$55,26,FALSE)</f>
        <v>0</v>
      </c>
      <c r="P22" s="73">
        <f>VLOOKUP($L$6,NATURALES!$A$11:$AW$55,28,FALSE)</f>
        <v>0</v>
      </c>
      <c r="Q22" s="73">
        <f>VLOOKUP($L$6,NATURALES!$A$11:$AW$55,30,FALSE)</f>
        <v>0</v>
      </c>
      <c r="R22" s="73">
        <f>VLOOKUP($L$6,NATURALES!$A$11:$AW$55,32,FALSE)</f>
        <v>0</v>
      </c>
      <c r="S22" s="73">
        <f>VLOOKUP($L$6,NATURALES!$A$11:$AW$55,34,FALSE)</f>
        <v>0</v>
      </c>
      <c r="T22" s="219">
        <f>VLOOKUP($L$6,NATURALES!$A$11:$AW$55,36,FALSE)</f>
        <v>0</v>
      </c>
      <c r="U22" s="219">
        <f>VLOOKUP($L$6,NATURALES!$A$11:$AW$55,37,FALSE)</f>
        <v>0</v>
      </c>
      <c r="V22" s="219">
        <f>VLOOKUP($L$6,NATURALES!$A$11:$AW$55,38,FALSE)</f>
        <v>0</v>
      </c>
      <c r="W22" s="219">
        <f>VLOOKUP($L$6,NATURALES!$A$11:$AW$55,39,FALSE)</f>
        <v>0</v>
      </c>
      <c r="X22" s="221">
        <f>VLOOKUP($L$6,NATURALES!$A$11:$AW$55,40,FALSE)</f>
        <v>0</v>
      </c>
      <c r="Y22" s="225">
        <f>VLOOKUP($L$6,NATURALES!$A$11:$AW$55,41,FALSE)</f>
        <v>0</v>
      </c>
      <c r="Z22" s="227">
        <f>VLOOKUP($L$6,NATURALES!$A$11:$BC$55,43,FALSE)</f>
        <v>0</v>
      </c>
      <c r="AA22" s="227">
        <f>VLOOKUP($L$6,NATURALES!$A$11:$BC$55,44,FALSE)</f>
        <v>0</v>
      </c>
      <c r="AB22" s="227">
        <f>VLOOKUP($L$6,NATURALES!$A$11:$BC$55,45,FALSE)</f>
        <v>0</v>
      </c>
      <c r="AC22" s="225">
        <f>VLOOKUP($L$6,NATURALES!$A$11:$BC$55,46,FALSE)</f>
        <v>0</v>
      </c>
      <c r="AD22" s="231" t="str">
        <f>VLOOKUP($L$6,NATURALES!$A$11:$BC$55,47,FALSE)</f>
        <v/>
      </c>
      <c r="AE22" s="227" t="str">
        <f>VLOOKUP($L$6,NATURALES!$A$11:$BC$55,48,FALSE)</f>
        <v/>
      </c>
      <c r="AF22" s="227">
        <f>VLOOKUP($L$6,NATURALES!$A$11:$BC$55,49,FALSE)</f>
        <v>0</v>
      </c>
      <c r="AG22" s="229">
        <f>VLOOKUP($L$6,NATURALES!$A$11:$BC$55,50,FALSE)</f>
        <v>0</v>
      </c>
      <c r="AH22" s="225" t="str">
        <f>VLOOKUP($L$6,NATURALES!$A$11:$BC$55,51,FALSE)</f>
        <v/>
      </c>
      <c r="AI22" s="227" t="str">
        <f>VLOOKUP($L$6,NATURALES!$A$11:$BC$55,52,FALSE)</f>
        <v/>
      </c>
      <c r="AJ22" s="221">
        <f>VLOOKUP($L$6,NATURALES!$A$11:$BC$55,53,FALSE)</f>
        <v>0</v>
      </c>
      <c r="AK22" s="223" t="str">
        <f>VLOOKUP($L$6,NATURALES!$A$11:$BC$55,54,FALSE)</f>
        <v/>
      </c>
    </row>
    <row r="23" spans="1:37" ht="19.25" customHeight="1" x14ac:dyDescent="0.2">
      <c r="A23" s="237"/>
      <c r="B23" s="234"/>
      <c r="C23" s="72" t="s">
        <v>89</v>
      </c>
      <c r="D23" s="73">
        <f>VLOOKUP($L$6,NATURALES!$A$11:$AW$55,5,FALSE)</f>
        <v>0</v>
      </c>
      <c r="E23" s="73">
        <f>VLOOKUP($L$6,NATURALES!$A$11:$AW$55,7,FALSE)</f>
        <v>0</v>
      </c>
      <c r="F23" s="73">
        <f>VLOOKUP($L$6,NATURALES!$A$11:$AW$55,9,FALSE)</f>
        <v>0</v>
      </c>
      <c r="G23" s="73">
        <f>VLOOKUP($L$6,NATURALES!$A$11:$AW$55,11,FALSE)</f>
        <v>0</v>
      </c>
      <c r="H23" s="73">
        <f>VLOOKUP($L$6,NATURALES!$A$11:$AW$55,13,FALSE)</f>
        <v>0</v>
      </c>
      <c r="I23" s="73">
        <f>VLOOKUP($L$6,NATURALES!$A$11:$AW$55,15,FALSE)</f>
        <v>0</v>
      </c>
      <c r="J23" s="73">
        <f>VLOOKUP($L$6,NATURALES!$A$11:$AW$55,17,FALSE)</f>
        <v>0</v>
      </c>
      <c r="K23" s="73">
        <f>VLOOKUP($L$6,NATURALES!$A$11:$AW$55,19,FALSE)</f>
        <v>0</v>
      </c>
      <c r="L23" s="73">
        <f>VLOOKUP($L$6,NATURALES!$A$11:$AW$55,21,FALSE)</f>
        <v>0</v>
      </c>
      <c r="M23" s="73">
        <f>VLOOKUP($L$6,NATURALES!$A$11:$AW$55,23,FALSE)</f>
        <v>0</v>
      </c>
      <c r="N23" s="73">
        <f>VLOOKUP($L$6,NATURALES!$A$11:$AW$55,25,FALSE)</f>
        <v>0</v>
      </c>
      <c r="O23" s="73">
        <f>VLOOKUP($L$6,NATURALES!$A$11:$AW$55,27,FALSE)</f>
        <v>0</v>
      </c>
      <c r="P23" s="73">
        <f>VLOOKUP($L$6,NATURALES!$A$11:$AW$55,29,FALSE)</f>
        <v>0</v>
      </c>
      <c r="Q23" s="73">
        <f>VLOOKUP($L$6,NATURALES!$A$11:$AW$55,31,FALSE)</f>
        <v>0</v>
      </c>
      <c r="R23" s="73">
        <f>VLOOKUP($L$6,NATURALES!$A$11:$AW$55,33,FALSE)</f>
        <v>0</v>
      </c>
      <c r="S23" s="73">
        <f>VLOOKUP($L$6,NATURALES!$A$11:$AW$55,35,FALSE)</f>
        <v>0</v>
      </c>
      <c r="T23" s="220"/>
      <c r="U23" s="220"/>
      <c r="V23" s="220"/>
      <c r="W23" s="220"/>
      <c r="X23" s="222"/>
      <c r="Y23" s="226"/>
      <c r="Z23" s="228"/>
      <c r="AA23" s="228"/>
      <c r="AB23" s="228"/>
      <c r="AC23" s="226"/>
      <c r="AD23" s="232"/>
      <c r="AE23" s="228"/>
      <c r="AF23" s="228"/>
      <c r="AG23" s="230"/>
      <c r="AH23" s="226"/>
      <c r="AI23" s="228"/>
      <c r="AJ23" s="222"/>
      <c r="AK23" s="224"/>
    </row>
    <row r="24" spans="1:37" ht="19.25" customHeight="1" x14ac:dyDescent="0.2">
      <c r="A24" s="237"/>
      <c r="B24" s="233" t="s">
        <v>26</v>
      </c>
      <c r="C24" s="72" t="s">
        <v>88</v>
      </c>
      <c r="D24" s="73" t="str">
        <f>VLOOKUP($L$6,EDU.ARTISTICA!$A$11:$AW$55,4,FALSE)</f>
        <v>CABRERA ENCARNACION</v>
      </c>
      <c r="E24" s="73">
        <f>VLOOKUP($L$6,EDU.ARTISTICA!$A$11:$AW$55,6,FALSE)</f>
        <v>0</v>
      </c>
      <c r="F24" s="73">
        <f>VLOOKUP($L$6,EDU.ARTISTICA!$A$11:$AW$55,8,FALSE)</f>
        <v>0</v>
      </c>
      <c r="G24" s="73">
        <f>VLOOKUP($L$6,EDU.ARTISTICA!$A$11:$AW$55,10,FALSE)</f>
        <v>0</v>
      </c>
      <c r="H24" s="73">
        <f>VLOOKUP($L$6,EDU.ARTISTICA!$A$11:$AW$55,12,FALSE)</f>
        <v>0</v>
      </c>
      <c r="I24" s="73">
        <f>VLOOKUP($L$6,EDU.ARTISTICA!$A$11:$AW$55,14,FALSE)</f>
        <v>0</v>
      </c>
      <c r="J24" s="73">
        <f>VLOOKUP($L$6,EDU.ARTISTICA!$A$11:$AW$55,16,FALSE)</f>
        <v>0</v>
      </c>
      <c r="K24" s="73">
        <f>VLOOKUP($L$6,EDU.ARTISTICA!$A$11:$AW$55,18,FALSE)</f>
        <v>0</v>
      </c>
      <c r="L24" s="73">
        <f>VLOOKUP($L$6,EDU.ARTISTICA!$A$11:$AW$55,20,FALSE)</f>
        <v>0</v>
      </c>
      <c r="M24" s="73">
        <f>VLOOKUP($L$6,EDU.ARTISTICA!$A$11:$AW$55,22,FALSE)</f>
        <v>0</v>
      </c>
      <c r="N24" s="73">
        <f>VLOOKUP($L$6,EDU.ARTISTICA!$A$11:$AW$55,24,FALSE)</f>
        <v>0</v>
      </c>
      <c r="O24" s="73">
        <f>VLOOKUP($L$6,EDU.ARTISTICA!$A$11:$AW$55,26,FALSE)</f>
        <v>0</v>
      </c>
      <c r="P24" s="73">
        <f>VLOOKUP($L$6,EDU.ARTISTICA!$A$11:$AW$55,28,FALSE)</f>
        <v>0</v>
      </c>
      <c r="Q24" s="73">
        <f>VLOOKUP($L$6,EDU.ARTISTICA!$A$11:$AW$55,30,FALSE)</f>
        <v>0</v>
      </c>
      <c r="R24" s="73">
        <f>VLOOKUP($L$6,EDU.ARTISTICA!$A$11:$AW$55,32,FALSE)</f>
        <v>0</v>
      </c>
      <c r="S24" s="73">
        <f>VLOOKUP($L$6,EDU.ARTISTICA!$A$11:$AW$55,34,FALSE)</f>
        <v>0</v>
      </c>
      <c r="T24" s="219">
        <f>VLOOKUP($L$6,EDU.ARTISTICA!$A$11:$AW$55,36,FALSE)</f>
        <v>0</v>
      </c>
      <c r="U24" s="219">
        <f>VLOOKUP($L$6,EDU.ARTISTICA!$A$11:$AW$55,37,FALSE)</f>
        <v>0</v>
      </c>
      <c r="V24" s="219">
        <f>VLOOKUP($L$6,EDU.ARTISTICA!$A$11:$AW$55,38,FALSE)</f>
        <v>0</v>
      </c>
      <c r="W24" s="219">
        <f>VLOOKUP($L$6,EDU.ARTISTICA!$A$11:$AW$55,39,FALSE)</f>
        <v>0</v>
      </c>
      <c r="X24" s="221">
        <f>VLOOKUP($L$6,EDU.ARTISTICA!$A$11:$AW$55,40,FALSE)</f>
        <v>0</v>
      </c>
      <c r="Y24" s="225">
        <f>VLOOKUP($L$6,EDU.ARTISTICA!$A$11:$AW$55,41,FALSE)</f>
        <v>0</v>
      </c>
      <c r="Z24" s="227">
        <f>VLOOKUP($L$6,EDU.ARTISTICA!$A$11:$BC$55,43,FALSE)</f>
        <v>0</v>
      </c>
      <c r="AA24" s="227">
        <f>VLOOKUP($L$6,EDU.ARTISTICA!$A$11:$BC$55,44,FALSE)</f>
        <v>0</v>
      </c>
      <c r="AB24" s="227">
        <f>VLOOKUP($L$6,EDU.ARTISTICA!$A$11:$BC$55,45,FALSE)</f>
        <v>0</v>
      </c>
      <c r="AC24" s="225">
        <f>VLOOKUP($L$6,EDU.ARTISTICA!$A$11:$BC$55,46,FALSE)</f>
        <v>0</v>
      </c>
      <c r="AD24" s="231" t="str">
        <f>VLOOKUP($L$6,EDU.ARTISTICA!$A$11:$BC$55,47,FALSE)</f>
        <v/>
      </c>
      <c r="AE24" s="227" t="str">
        <f>VLOOKUP($L$6,EDU.ARTISTICA!$A$11:$BC$55,48,FALSE)</f>
        <v/>
      </c>
      <c r="AF24" s="227">
        <f>VLOOKUP($L$6,EDU.ARTISTICA!$A$11:$BC$55,49,FALSE)</f>
        <v>0</v>
      </c>
      <c r="AG24" s="229">
        <f>VLOOKUP($L$6,EDU.ARTISTICA!$A$11:$BC$55,50,FALSE)</f>
        <v>0</v>
      </c>
      <c r="AH24" s="225" t="str">
        <f>VLOOKUP($L$6,EDU.ARTISTICA!$A$11:$BC$55,51,FALSE)</f>
        <v/>
      </c>
      <c r="AI24" s="227" t="str">
        <f>VLOOKUP($L$6,EDU.ARTISTICA!$A$11:$BC$55,52,FALSE)</f>
        <v/>
      </c>
      <c r="AJ24" s="221">
        <f>VLOOKUP($L$6,EDU.ARTISTICA!$A$11:$BC$55,53,FALSE)</f>
        <v>0</v>
      </c>
      <c r="AK24" s="223" t="str">
        <f>VLOOKUP($L$6,EDU.ARTISTICA!$A$11:$BC$55,54,FALSE)</f>
        <v/>
      </c>
    </row>
    <row r="25" spans="1:37" ht="19.25" customHeight="1" x14ac:dyDescent="0.2">
      <c r="A25" s="237"/>
      <c r="B25" s="234"/>
      <c r="C25" s="72" t="s">
        <v>89</v>
      </c>
      <c r="D25" s="73">
        <f>VLOOKUP($L$6,EDU.ARTISTICA!$A$11:$AW$55,5,FALSE)</f>
        <v>0</v>
      </c>
      <c r="E25" s="73">
        <f>VLOOKUP($L$6,EDU.ARTISTICA!$A$11:$AW$55,7,FALSE)</f>
        <v>0</v>
      </c>
      <c r="F25" s="73">
        <f>VLOOKUP($L$6,EDU.ARTISTICA!$A$11:$AW$55,9,FALSE)</f>
        <v>0</v>
      </c>
      <c r="G25" s="73">
        <f>VLOOKUP($L$6,EDU.ARTISTICA!$A$11:$AW$55,11,FALSE)</f>
        <v>0</v>
      </c>
      <c r="H25" s="73">
        <f>VLOOKUP($L$6,EDU.ARTISTICA!$A$11:$AW$55,13,FALSE)</f>
        <v>0</v>
      </c>
      <c r="I25" s="73">
        <f>VLOOKUP($L$6,EDU.ARTISTICA!$A$11:$AW$55,15,FALSE)</f>
        <v>0</v>
      </c>
      <c r="J25" s="73">
        <f>VLOOKUP($L$6,EDU.ARTISTICA!$A$11:$AW$55,17,FALSE)</f>
        <v>0</v>
      </c>
      <c r="K25" s="73">
        <f>VLOOKUP($L$6,EDU.ARTISTICA!$A$11:$AW$55,19,FALSE)</f>
        <v>0</v>
      </c>
      <c r="L25" s="73">
        <f>VLOOKUP($L$6,EDU.ARTISTICA!$A$11:$AW$55,21,FALSE)</f>
        <v>0</v>
      </c>
      <c r="M25" s="73">
        <f>VLOOKUP($L$6,EDU.ARTISTICA!$A$11:$AW$55,23,FALSE)</f>
        <v>0</v>
      </c>
      <c r="N25" s="73">
        <f>VLOOKUP($L$6,EDU.ARTISTICA!$A$11:$AW$55,25,FALSE)</f>
        <v>0</v>
      </c>
      <c r="O25" s="73">
        <f>VLOOKUP($L$6,EDU.ARTISTICA!$A$11:$AW$55,27,FALSE)</f>
        <v>0</v>
      </c>
      <c r="P25" s="73">
        <f>VLOOKUP($L$6,EDU.ARTISTICA!$A$11:$AW$55,29,FALSE)</f>
        <v>0</v>
      </c>
      <c r="Q25" s="73">
        <f>VLOOKUP($L$6,EDU.ARTISTICA!$A$11:$AW$55,31,FALSE)</f>
        <v>0</v>
      </c>
      <c r="R25" s="73">
        <f>VLOOKUP($L$6,EDU.ARTISTICA!$A$11:$AW$55,33,FALSE)</f>
        <v>0</v>
      </c>
      <c r="S25" s="73">
        <f>VLOOKUP($L$6,EDU.ARTISTICA!$A$11:$AW$55,35,FALSE)</f>
        <v>0</v>
      </c>
      <c r="T25" s="220"/>
      <c r="U25" s="220"/>
      <c r="V25" s="220"/>
      <c r="W25" s="220"/>
      <c r="X25" s="222"/>
      <c r="Y25" s="226"/>
      <c r="Z25" s="228"/>
      <c r="AA25" s="228"/>
      <c r="AB25" s="228"/>
      <c r="AC25" s="226"/>
      <c r="AD25" s="232"/>
      <c r="AE25" s="228"/>
      <c r="AF25" s="228"/>
      <c r="AG25" s="230"/>
      <c r="AH25" s="226"/>
      <c r="AI25" s="228"/>
      <c r="AJ25" s="222"/>
      <c r="AK25" s="224"/>
    </row>
    <row r="26" spans="1:37" ht="19.25" customHeight="1" x14ac:dyDescent="0.2">
      <c r="A26" s="237"/>
      <c r="B26" s="233" t="s">
        <v>27</v>
      </c>
      <c r="C26" s="72" t="s">
        <v>88</v>
      </c>
      <c r="D26" s="73" t="str">
        <f>VLOOKUP($L$6,EDU.FISICA!$A$11:$AW$55,4,FALSE)</f>
        <v>CABRERA ENCARNACION</v>
      </c>
      <c r="E26" s="73">
        <f>VLOOKUP($L$6,EDU.FISICA!$A$11:$AW$55,6,FALSE)</f>
        <v>0</v>
      </c>
      <c r="F26" s="73">
        <f>VLOOKUP($L$6,EDU.FISICA!$A$11:$AW$55,8,FALSE)</f>
        <v>0</v>
      </c>
      <c r="G26" s="73">
        <f>VLOOKUP($L$6,EDU.FISICA!$A$11:$AW$55,10,FALSE)</f>
        <v>0</v>
      </c>
      <c r="H26" s="73">
        <f>VLOOKUP($L$6,EDU.FISICA!$A$11:$AW$55,12,FALSE)</f>
        <v>0</v>
      </c>
      <c r="I26" s="73">
        <f>VLOOKUP($L$6,EDU.FISICA!$A$11:$AW$55,14,FALSE)</f>
        <v>0</v>
      </c>
      <c r="J26" s="73">
        <f>VLOOKUP($L$6,EDU.FISICA!$A$11:$AW$55,16,FALSE)</f>
        <v>0</v>
      </c>
      <c r="K26" s="73">
        <f>VLOOKUP($L$6,EDU.FISICA!$A$11:$AW$55,18,FALSE)</f>
        <v>0</v>
      </c>
      <c r="L26" s="73">
        <f>VLOOKUP($L$6,EDU.FISICA!$A$11:$AW$55,20,FALSE)</f>
        <v>0</v>
      </c>
      <c r="M26" s="73">
        <f>VLOOKUP($L$6,EDU.FISICA!$A$11:$AW$55,22,FALSE)</f>
        <v>0</v>
      </c>
      <c r="N26" s="73">
        <f>VLOOKUP($L$6,EDU.FISICA!$A$11:$AW$55,24,FALSE)</f>
        <v>0</v>
      </c>
      <c r="O26" s="73">
        <f>VLOOKUP($L$6,EDU.FISICA!$A$11:$AW$55,26,FALSE)</f>
        <v>0</v>
      </c>
      <c r="P26" s="73">
        <f>VLOOKUP($L$6,EDU.FISICA!$A$11:$AW$55,28,FALSE)</f>
        <v>0</v>
      </c>
      <c r="Q26" s="73">
        <f>VLOOKUP($L$6,EDU.FISICA!$A$11:$AW$55,30,FALSE)</f>
        <v>0</v>
      </c>
      <c r="R26" s="73">
        <f>VLOOKUP($L$6,EDU.FISICA!$A$11:$AW$55,32,FALSE)</f>
        <v>0</v>
      </c>
      <c r="S26" s="73">
        <f>VLOOKUP($L$6,EDU.FISICA!$A$11:$AW$55,34,FALSE)</f>
        <v>0</v>
      </c>
      <c r="T26" s="219">
        <f>VLOOKUP($L$6,EDU.FISICA!$A$11:$AW$55,36,FALSE)</f>
        <v>0</v>
      </c>
      <c r="U26" s="219">
        <f>VLOOKUP($L$6,EDU.FISICA!$A$11:$AW$55,37,FALSE)</f>
        <v>83</v>
      </c>
      <c r="V26" s="219">
        <f>VLOOKUP($L$6,EDU.FISICA!$A$11:$AW$55,38,FALSE)</f>
        <v>87</v>
      </c>
      <c r="W26" s="219">
        <f>VLOOKUP($L$6,EDU.FISICA!$A$11:$AW$55,39,FALSE)</f>
        <v>87</v>
      </c>
      <c r="X26" s="221">
        <f>VLOOKUP($L$6,EDU.FISICA!$A$11:$AW$55,40,FALSE)</f>
        <v>85.25</v>
      </c>
      <c r="Y26" s="225">
        <f>VLOOKUP($L$6,EDU.FISICA!$A$11:$AW$55,41,FALSE)</f>
        <v>85.5625</v>
      </c>
      <c r="Z26" s="227">
        <f>VLOOKUP($L$6,EDU.FISICA!$A$11:$BC$55,43,FALSE)</f>
        <v>0</v>
      </c>
      <c r="AA26" s="227" t="str">
        <f>VLOOKUP($L$6,EDU.FISICA!$A$11:$BC$55,44,FALSE)</f>
        <v/>
      </c>
      <c r="AB26" s="227">
        <f>VLOOKUP($L$6,EDU.FISICA!$A$11:$BC$55,45,FALSE)</f>
        <v>0</v>
      </c>
      <c r="AC26" s="225">
        <f>VLOOKUP($L$6,EDU.FISICA!$A$11:$BC$55,46,FALSE)</f>
        <v>0</v>
      </c>
      <c r="AD26" s="231" t="str">
        <f>VLOOKUP($L$6,EDU.FISICA!$A$11:$BC$55,47,FALSE)</f>
        <v/>
      </c>
      <c r="AE26" s="227" t="str">
        <f>VLOOKUP($L$6,EDU.FISICA!$A$11:$BC$55,48,FALSE)</f>
        <v/>
      </c>
      <c r="AF26" s="227">
        <f>VLOOKUP($L$6,EDU.FISICA!$A$11:$BC$55,49,FALSE)</f>
        <v>0</v>
      </c>
      <c r="AG26" s="229">
        <f>VLOOKUP($L$6,EDU.FISICA!$A$11:$BC$55,50,FALSE)</f>
        <v>0</v>
      </c>
      <c r="AH26" s="225" t="str">
        <f>VLOOKUP($L$6,EDU.FISICA!$A$11:$BC$55,51,FALSE)</f>
        <v/>
      </c>
      <c r="AI26" s="227" t="str">
        <f>VLOOKUP($L$6,EDU.FISICA!$A$11:$BC$55,52,FALSE)</f>
        <v/>
      </c>
      <c r="AJ26" s="221">
        <f>VLOOKUP($L$6,EDU.FISICA!$A$11:$BC$55,53,FALSE)</f>
        <v>0</v>
      </c>
      <c r="AK26" s="223">
        <f>VLOOKUP($L$6,EDU.FISICA!$A$11:$BC$55,54,FALSE)</f>
        <v>85.5625</v>
      </c>
    </row>
    <row r="27" spans="1:37" ht="19.25" customHeight="1" x14ac:dyDescent="0.2">
      <c r="A27" s="237"/>
      <c r="B27" s="234"/>
      <c r="C27" s="72" t="s">
        <v>89</v>
      </c>
      <c r="D27" s="73">
        <f>VLOOKUP($L$6,EDU.FISICA!$A$11:$AW$55,5,FALSE)</f>
        <v>80</v>
      </c>
      <c r="E27" s="73">
        <f>VLOOKUP($L$6,EDU.FISICA!$A$11:$AW$55,7,FALSE)</f>
        <v>84</v>
      </c>
      <c r="F27" s="73">
        <f>VLOOKUP($L$6,EDU.FISICA!$A$11:$AW$55,9,FALSE)</f>
        <v>83</v>
      </c>
      <c r="G27" s="73">
        <f>VLOOKUP($L$6,EDU.FISICA!$A$11:$AW$55,11,FALSE)</f>
        <v>85</v>
      </c>
      <c r="H27" s="73">
        <f>VLOOKUP($L$6,EDU.FISICA!$A$11:$AW$55,13,FALSE)</f>
        <v>86</v>
      </c>
      <c r="I27" s="73">
        <f>VLOOKUP($L$6,EDU.FISICA!$A$11:$AW$55,15,FALSE)</f>
        <v>85</v>
      </c>
      <c r="J27" s="73">
        <f>VLOOKUP($L$6,EDU.FISICA!$A$11:$AW$55,17,FALSE)</f>
        <v>87</v>
      </c>
      <c r="K27" s="73">
        <f>VLOOKUP($L$6,EDU.FISICA!$A$11:$AW$55,19,FALSE)</f>
        <v>90</v>
      </c>
      <c r="L27" s="73">
        <f>VLOOKUP($L$6,EDU.FISICA!$A$11:$AW$55,21,FALSE)</f>
        <v>86</v>
      </c>
      <c r="M27" s="73">
        <f>VLOOKUP($L$6,EDU.FISICA!$A$11:$AW$55,23,FALSE)</f>
        <v>85</v>
      </c>
      <c r="N27" s="73">
        <f>VLOOKUP($L$6,EDU.FISICA!$A$11:$AW$55,25,FALSE)</f>
        <v>88</v>
      </c>
      <c r="O27" s="73">
        <f>VLOOKUP($L$6,EDU.FISICA!$A$11:$AW$55,27,FALSE)</f>
        <v>89</v>
      </c>
      <c r="P27" s="73">
        <f>VLOOKUP($L$6,EDU.FISICA!$A$11:$AW$55,29,FALSE)</f>
        <v>85</v>
      </c>
      <c r="Q27" s="73">
        <f>VLOOKUP($L$6,EDU.FISICA!$A$11:$AW$55,31,FALSE)</f>
        <v>84</v>
      </c>
      <c r="R27" s="73">
        <f>VLOOKUP($L$6,EDU.FISICA!$A$11:$AW$55,33,FALSE)</f>
        <v>86</v>
      </c>
      <c r="S27" s="73">
        <f>VLOOKUP($L$6,EDU.FISICA!$A$11:$AW$55,35,FALSE)</f>
        <v>86</v>
      </c>
      <c r="T27" s="220"/>
      <c r="U27" s="220"/>
      <c r="V27" s="220"/>
      <c r="W27" s="220"/>
      <c r="X27" s="222"/>
      <c r="Y27" s="226"/>
      <c r="Z27" s="228"/>
      <c r="AA27" s="228"/>
      <c r="AB27" s="228"/>
      <c r="AC27" s="226"/>
      <c r="AD27" s="232"/>
      <c r="AE27" s="228"/>
      <c r="AF27" s="228"/>
      <c r="AG27" s="230"/>
      <c r="AH27" s="226"/>
      <c r="AI27" s="228"/>
      <c r="AJ27" s="222"/>
      <c r="AK27" s="224"/>
    </row>
    <row r="28" spans="1:37" ht="19.25" customHeight="1" x14ac:dyDescent="0.2">
      <c r="A28" s="237"/>
      <c r="B28" s="235" t="s">
        <v>28</v>
      </c>
      <c r="C28" s="72" t="s">
        <v>88</v>
      </c>
      <c r="D28" s="73" t="str">
        <f>VLOOKUP($L$6,RELIGION!$A$11:$AW$55,4,FALSE)</f>
        <v>CABRERA ENCARNACION</v>
      </c>
      <c r="E28" s="73">
        <f>VLOOKUP($L$6,RELIGION!$A$11:$AW$55,6,FALSE)</f>
        <v>0</v>
      </c>
      <c r="F28" s="73">
        <f>VLOOKUP($L$6,RELIGION!$A$11:$AW$55,8,FALSE)</f>
        <v>0</v>
      </c>
      <c r="G28" s="73">
        <f>VLOOKUP($L$6,RELIGION!$A$11:$AW$55,10,FALSE)</f>
        <v>0</v>
      </c>
      <c r="H28" s="73">
        <f>VLOOKUP($L$6,RELIGION!$A$11:$AW$55,12,FALSE)</f>
        <v>0</v>
      </c>
      <c r="I28" s="73">
        <f>VLOOKUP($L$6,RELIGION!$A$11:$AW$55,14,FALSE)</f>
        <v>0</v>
      </c>
      <c r="J28" s="73">
        <f>VLOOKUP($L$6,RELIGION!$A$11:$AW$55,16,FALSE)</f>
        <v>0</v>
      </c>
      <c r="K28" s="73">
        <f>VLOOKUP($L$6,RELIGION!$A$11:$AW$55,18,FALSE)</f>
        <v>0</v>
      </c>
      <c r="L28" s="73">
        <f>VLOOKUP($L$6,RELIGION!$A$11:$AW$55,20,FALSE)</f>
        <v>0</v>
      </c>
      <c r="M28" s="73">
        <f>VLOOKUP($L$6,RELIGION!$A$11:$AW$55,22,FALSE)</f>
        <v>0</v>
      </c>
      <c r="N28" s="73">
        <f>VLOOKUP($L$6,RELIGION!$A$11:$AW$55,24,FALSE)</f>
        <v>0</v>
      </c>
      <c r="O28" s="73">
        <f>VLOOKUP($L$6,RELIGION!$A$11:$AW$55,26,FALSE)</f>
        <v>0</v>
      </c>
      <c r="P28" s="73">
        <f>VLOOKUP($L$6,RELIGION!$A$11:$AW$55,28,FALSE)</f>
        <v>0</v>
      </c>
      <c r="Q28" s="73">
        <f>VLOOKUP($L$6,RELIGION!$A$11:$AW$55,30,FALSE)</f>
        <v>0</v>
      </c>
      <c r="R28" s="73">
        <f>VLOOKUP($L$6,RELIGION!$A$11:$AW$55,32,FALSE)</f>
        <v>0</v>
      </c>
      <c r="S28" s="73">
        <f>VLOOKUP($L$6,RELIGION!$A$11:$AW$55,34,FALSE)</f>
        <v>0</v>
      </c>
      <c r="T28" s="219">
        <f>VLOOKUP($L$6,RELIGION!$A$11:$AW$55,36,FALSE)</f>
        <v>0</v>
      </c>
      <c r="U28" s="219">
        <f>VLOOKUP($L$6,RELIGION!$A$11:$AW$55,37,FALSE)</f>
        <v>0</v>
      </c>
      <c r="V28" s="219">
        <f>VLOOKUP($L$6,RELIGION!$A$11:$AW$55,38,FALSE)</f>
        <v>0</v>
      </c>
      <c r="W28" s="219">
        <f>VLOOKUP($L$6,RELIGION!$A$11:$AW$55,39,FALSE)</f>
        <v>0</v>
      </c>
      <c r="X28" s="221">
        <f>VLOOKUP($L$6,RELIGION!$A$11:$AW$55,40,FALSE)</f>
        <v>0</v>
      </c>
      <c r="Y28" s="225">
        <f>VLOOKUP($L$6,RELIGION!$A$11:$AW$55,41,FALSE)</f>
        <v>0</v>
      </c>
      <c r="Z28" s="227">
        <f>VLOOKUP($L$6,RELIGION!$A$11:$BC$55,43,FALSE)</f>
        <v>0</v>
      </c>
      <c r="AA28" s="227">
        <f>VLOOKUP($L$6,RELIGION!$A$11:$BC$55,44,FALSE)</f>
        <v>0</v>
      </c>
      <c r="AB28" s="227">
        <f>VLOOKUP($L$6,RELIGION!$A$11:$BC$55,45,FALSE)</f>
        <v>0</v>
      </c>
      <c r="AC28" s="225">
        <f>VLOOKUP($L$6,RELIGION!$A$11:$BC$55,46,FALSE)</f>
        <v>0</v>
      </c>
      <c r="AD28" s="231" t="str">
        <f>VLOOKUP($L$6,RELIGION!$A$11:$BC$55,47,FALSE)</f>
        <v/>
      </c>
      <c r="AE28" s="227" t="str">
        <f>VLOOKUP($L$6,RELIGION!$A$11:$BC$55,48,FALSE)</f>
        <v/>
      </c>
      <c r="AF28" s="227">
        <f>VLOOKUP($L$6,RELIGION!$A$11:$BC$55,49,FALSE)</f>
        <v>0</v>
      </c>
      <c r="AG28" s="229">
        <f>VLOOKUP($L$6,RELIGION!$A$11:$BC$55,50,FALSE)</f>
        <v>0</v>
      </c>
      <c r="AH28" s="225" t="str">
        <f>VLOOKUP($L$6,RELIGION!$A$11:$BC$55,51,FALSE)</f>
        <v/>
      </c>
      <c r="AI28" s="227" t="str">
        <f>VLOOKUP($L$6,RELIGION!$A$11:$BC$55,52,FALSE)</f>
        <v/>
      </c>
      <c r="AJ28" s="221">
        <f>VLOOKUP($L$6,RELIGION!$A$11:$BC$55,53,FALSE)</f>
        <v>0</v>
      </c>
      <c r="AK28" s="223" t="str">
        <f>VLOOKUP($L$6,RELIGION!$A$11:$BC$55,54,FALSE)</f>
        <v/>
      </c>
    </row>
    <row r="29" spans="1:37" ht="19.25" customHeight="1" x14ac:dyDescent="0.2">
      <c r="A29" s="238"/>
      <c r="B29" s="235"/>
      <c r="C29" s="72" t="s">
        <v>89</v>
      </c>
      <c r="D29" s="73">
        <f>VLOOKUP($L$6,RELIGION!$A$11:$AW$55,5,FALSE)</f>
        <v>0</v>
      </c>
      <c r="E29" s="73">
        <f>VLOOKUP($L$6,RELIGION!$A$11:$AW$55,7,FALSE)</f>
        <v>0</v>
      </c>
      <c r="F29" s="73">
        <f>VLOOKUP($L$6,RELIGION!$A$11:$AW$55,9,FALSE)</f>
        <v>0</v>
      </c>
      <c r="G29" s="73">
        <f>VLOOKUP($L$6,RELIGION!$A$11:$AW$55,11,FALSE)</f>
        <v>0</v>
      </c>
      <c r="H29" s="73">
        <f>VLOOKUP($L$6,RELIGION!$A$11:$AW$55,13,FALSE)</f>
        <v>0</v>
      </c>
      <c r="I29" s="73">
        <f>VLOOKUP($L$6,RELIGION!$A$11:$AW$55,15,FALSE)</f>
        <v>0</v>
      </c>
      <c r="J29" s="73">
        <f>VLOOKUP($L$6,RELIGION!$A$11:$AW$55,17,FALSE)</f>
        <v>0</v>
      </c>
      <c r="K29" s="73">
        <f>VLOOKUP($L$6,RELIGION!$A$11:$AW$55,19,FALSE)</f>
        <v>0</v>
      </c>
      <c r="L29" s="73">
        <f>VLOOKUP($L$6,RELIGION!$A$11:$AW$55,21,FALSE)</f>
        <v>0</v>
      </c>
      <c r="M29" s="73">
        <f>VLOOKUP($L$6,RELIGION!$A$11:$AW$55,23,FALSE)</f>
        <v>0</v>
      </c>
      <c r="N29" s="73">
        <f>VLOOKUP($L$6,RELIGION!$A$11:$AW$55,25,FALSE)</f>
        <v>0</v>
      </c>
      <c r="O29" s="73">
        <f>VLOOKUP($L$6,RELIGION!$A$11:$AW$55,27,FALSE)</f>
        <v>0</v>
      </c>
      <c r="P29" s="73">
        <f>VLOOKUP($L$6,RELIGION!$A$11:$AW$55,29,FALSE)</f>
        <v>0</v>
      </c>
      <c r="Q29" s="73">
        <f>VLOOKUP($L$6,RELIGION!$A$11:$AW$55,31,FALSE)</f>
        <v>0</v>
      </c>
      <c r="R29" s="73">
        <f>VLOOKUP($L$6,RELIGION!$A$11:$AW$55,33,FALSE)</f>
        <v>0</v>
      </c>
      <c r="S29" s="73">
        <f>VLOOKUP($L$6,RELIGION!$A$11:$AW$55,35,FALSE)</f>
        <v>0</v>
      </c>
      <c r="T29" s="220"/>
      <c r="U29" s="220"/>
      <c r="V29" s="220"/>
      <c r="W29" s="220"/>
      <c r="X29" s="222"/>
      <c r="Y29" s="226"/>
      <c r="Z29" s="228"/>
      <c r="AA29" s="228"/>
      <c r="AB29" s="228"/>
      <c r="AC29" s="226"/>
      <c r="AD29" s="232"/>
      <c r="AE29" s="228"/>
      <c r="AF29" s="228"/>
      <c r="AG29" s="230"/>
      <c r="AH29" s="226"/>
      <c r="AI29" s="228"/>
      <c r="AJ29" s="222"/>
      <c r="AK29" s="224"/>
    </row>
  </sheetData>
  <mergeCells count="191"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topLeftCell="B3" zoomScale="94" zoomScaleNormal="70" workbookViewId="0">
      <selection activeCell="U15" sqref="U15"/>
    </sheetView>
  </sheetViews>
  <sheetFormatPr baseColWidth="10" defaultRowHeight="15" x14ac:dyDescent="0.2"/>
  <cols>
    <col min="1" max="1" width="4.6640625" customWidth="1"/>
    <col min="2" max="2" width="27.5" customWidth="1"/>
    <col min="3" max="3" width="27" customWidth="1"/>
    <col min="4" max="8" width="4.5" customWidth="1"/>
    <col min="9" max="9" width="4" customWidth="1"/>
    <col min="10" max="11" width="4.1640625" customWidth="1"/>
    <col min="12" max="13" width="4" customWidth="1"/>
    <col min="14" max="38" width="4.5" customWidth="1"/>
  </cols>
  <sheetData>
    <row r="1" spans="1:38" ht="29" x14ac:dyDescent="0.2">
      <c r="D1" s="117" t="s">
        <v>90</v>
      </c>
    </row>
    <row r="2" spans="1:38" ht="10.75" customHeight="1" x14ac:dyDescent="0.2">
      <c r="D2" s="117"/>
    </row>
    <row r="7" spans="1:38" x14ac:dyDescent="0.2">
      <c r="I7" s="273" t="s">
        <v>128</v>
      </c>
      <c r="J7" s="273"/>
      <c r="K7" s="274">
        <v>10658</v>
      </c>
      <c r="L7" s="274"/>
    </row>
    <row r="8" spans="1:38" ht="16" thickBot="1" x14ac:dyDescent="0.25"/>
    <row r="9" spans="1:38" ht="54.5" customHeight="1" thickBot="1" x14ac:dyDescent="0.25">
      <c r="B9" s="290" t="s">
        <v>68</v>
      </c>
      <c r="C9" s="290"/>
      <c r="D9" s="287" t="s">
        <v>69</v>
      </c>
      <c r="E9" s="288"/>
      <c r="F9" s="288"/>
      <c r="G9" s="289"/>
      <c r="H9" s="287" t="s">
        <v>70</v>
      </c>
      <c r="I9" s="288"/>
      <c r="J9" s="288"/>
      <c r="K9" s="289"/>
      <c r="L9" s="284" t="s">
        <v>71</v>
      </c>
      <c r="M9" s="285"/>
      <c r="N9" s="285"/>
      <c r="O9" s="286"/>
      <c r="P9" s="287" t="s">
        <v>72</v>
      </c>
      <c r="Q9" s="288"/>
      <c r="R9" s="288"/>
      <c r="S9" s="289"/>
      <c r="T9" s="284" t="s">
        <v>132</v>
      </c>
      <c r="U9" s="285"/>
      <c r="V9" s="285"/>
      <c r="W9" s="286"/>
      <c r="X9" s="287" t="s">
        <v>73</v>
      </c>
      <c r="Y9" s="288"/>
      <c r="Z9" s="288"/>
      <c r="AA9" s="289"/>
      <c r="AB9" s="287" t="s">
        <v>74</v>
      </c>
      <c r="AC9" s="288"/>
      <c r="AD9" s="288"/>
      <c r="AE9" s="289"/>
      <c r="AF9" s="287" t="s">
        <v>75</v>
      </c>
      <c r="AG9" s="288"/>
      <c r="AH9" s="288"/>
      <c r="AI9" s="289"/>
      <c r="AJ9" s="287" t="s">
        <v>76</v>
      </c>
      <c r="AK9" s="288"/>
      <c r="AL9" s="289"/>
    </row>
    <row r="10" spans="1:38" ht="60" customHeight="1" x14ac:dyDescent="0.2">
      <c r="A10" s="4" t="s">
        <v>65</v>
      </c>
      <c r="B10" s="85" t="s">
        <v>4</v>
      </c>
      <c r="C10" s="89" t="s">
        <v>19</v>
      </c>
      <c r="D10" s="90" t="s">
        <v>77</v>
      </c>
      <c r="E10" s="91" t="s">
        <v>78</v>
      </c>
      <c r="F10" s="91" t="s">
        <v>79</v>
      </c>
      <c r="G10" s="92" t="s">
        <v>124</v>
      </c>
      <c r="H10" s="90" t="s">
        <v>77</v>
      </c>
      <c r="I10" s="91" t="s">
        <v>78</v>
      </c>
      <c r="J10" s="91" t="s">
        <v>79</v>
      </c>
      <c r="K10" s="92" t="s">
        <v>124</v>
      </c>
      <c r="L10" s="90" t="s">
        <v>77</v>
      </c>
      <c r="M10" s="91" t="s">
        <v>78</v>
      </c>
      <c r="N10" s="91" t="s">
        <v>79</v>
      </c>
      <c r="O10" s="92" t="s">
        <v>124</v>
      </c>
      <c r="P10" s="90" t="s">
        <v>77</v>
      </c>
      <c r="Q10" s="91" t="s">
        <v>78</v>
      </c>
      <c r="R10" s="91" t="s">
        <v>79</v>
      </c>
      <c r="S10" s="92" t="s">
        <v>124</v>
      </c>
      <c r="T10" s="90" t="s">
        <v>77</v>
      </c>
      <c r="U10" s="91" t="s">
        <v>78</v>
      </c>
      <c r="V10" s="91" t="s">
        <v>79</v>
      </c>
      <c r="W10" s="92" t="s">
        <v>124</v>
      </c>
      <c r="X10" s="90" t="s">
        <v>77</v>
      </c>
      <c r="Y10" s="91" t="s">
        <v>78</v>
      </c>
      <c r="Z10" s="91" t="s">
        <v>79</v>
      </c>
      <c r="AA10" s="92" t="s">
        <v>124</v>
      </c>
      <c r="AB10" s="90" t="s">
        <v>77</v>
      </c>
      <c r="AC10" s="91" t="s">
        <v>78</v>
      </c>
      <c r="AD10" s="91" t="s">
        <v>79</v>
      </c>
      <c r="AE10" s="92" t="s">
        <v>124</v>
      </c>
      <c r="AF10" s="90" t="s">
        <v>77</v>
      </c>
      <c r="AG10" s="91" t="s">
        <v>78</v>
      </c>
      <c r="AH10" s="91" t="s">
        <v>79</v>
      </c>
      <c r="AI10" s="92" t="s">
        <v>124</v>
      </c>
      <c r="AJ10" s="90" t="s">
        <v>80</v>
      </c>
      <c r="AK10" s="93" t="s">
        <v>81</v>
      </c>
      <c r="AL10" s="94" t="s">
        <v>82</v>
      </c>
    </row>
    <row r="11" spans="1:38" ht="16.5" customHeight="1" x14ac:dyDescent="0.2">
      <c r="A11" s="5">
        <v>1</v>
      </c>
      <c r="B11" s="6" t="str">
        <f>ESPANOL!C11</f>
        <v>LUIS  ANGEL</v>
      </c>
      <c r="C11" s="95" t="str">
        <f>ESPANOL!D11</f>
        <v xml:space="preserve">APREDIEU </v>
      </c>
      <c r="D11" s="96">
        <f>ESPANOL!$AO11</f>
        <v>0</v>
      </c>
      <c r="E11" s="88" t="str">
        <f>ESPANOL!$AU11</f>
        <v/>
      </c>
      <c r="F11" s="87" t="str">
        <f>ESPANOL!$AY11</f>
        <v/>
      </c>
      <c r="G11" s="97">
        <f>IF(AND(NOT(ISBLANK(ESPANOL!$AZ11)), NOT(ISBLANK(ESPANOL!$BA11))), ESPANOL!$AZ11 + ESPANOL!$BA11, 0)</f>
        <v>0</v>
      </c>
      <c r="H11" s="98">
        <f>INGLES!AO11</f>
        <v>0</v>
      </c>
      <c r="I11" s="3" t="str">
        <f>INGLES!AU11</f>
        <v/>
      </c>
      <c r="J11" s="7" t="str">
        <f>INGLES!AY11</f>
        <v/>
      </c>
      <c r="K11" s="99">
        <f>IF(AND(NOT(ISBLANK(INGLES!AZ11)), NOT(ISBLANK(INGLES!BA11))), INGLES!AZ11 + INGLES!BA11, 0)</f>
        <v>0</v>
      </c>
      <c r="L11" s="96">
        <f>MATEMATICA!$AO11</f>
        <v>0</v>
      </c>
      <c r="M11" s="88" t="str">
        <f>MATEMATICA!$AU11</f>
        <v/>
      </c>
      <c r="N11" s="87" t="str">
        <f>MATEMATICA!$AY11</f>
        <v/>
      </c>
      <c r="O11" s="97">
        <f>IF(AND(NOT(ISBLANK(MATEMATICA!$AZ11)), NOT(ISBLANK(MATEMATICA!$BA11))), MATEMATICA!$AZ11 + MATEMATICA!$BA11, 0)</f>
        <v>0</v>
      </c>
      <c r="P11" s="96">
        <f>SOCIALES!$AO11</f>
        <v>0</v>
      </c>
      <c r="Q11" s="88" t="str">
        <f>SOCIALES!$AU11</f>
        <v/>
      </c>
      <c r="R11" s="87" t="str">
        <f>SOCIALES!$AY11</f>
        <v/>
      </c>
      <c r="S11" s="97">
        <f>IF(AND(NOT(ISBLANK(SOCIALES!$AZ11)), NOT(ISBLANK(SOCIALES!$BA11))), SOCIALES!$AZ11 + SOCIALES!$BA11, 0)</f>
        <v>0</v>
      </c>
      <c r="T11" s="96">
        <f>NATURALES!$AO11</f>
        <v>0</v>
      </c>
      <c r="U11" s="88" t="str">
        <f>NATURALES!$AU11</f>
        <v/>
      </c>
      <c r="V11" s="87" t="str">
        <f>NATURALES!$AY11</f>
        <v/>
      </c>
      <c r="W11" s="97">
        <f>IF(AND(NOT(ISBLANK(NATURALES!$AZ11)), NOT(ISBLANK(NATURALES!$BA11))), NATURALES!$AZ11 + NATURALES!$BA11, 0)</f>
        <v>0</v>
      </c>
      <c r="X11" s="96">
        <f>EDU.ARTISTICA!$AO11</f>
        <v>0</v>
      </c>
      <c r="Y11" s="88" t="str">
        <f>EDU.ARTISTICA!$AU11</f>
        <v/>
      </c>
      <c r="Z11" s="87" t="str">
        <f>EDU.ARTISTICA!$AY11</f>
        <v/>
      </c>
      <c r="AA11" s="97">
        <f>IF(AND(NOT(ISBLANK(EDU.ARTISTICA!$AZ11)), NOT(ISBLANK(EDU.ARTISTICA!$BA11))), EDU.ARTISTICA!$AZ11 + EDU.ARTISTICA!$BA11, 0)</f>
        <v>0</v>
      </c>
      <c r="AB11" s="96">
        <f>EDU.FISICA!$AO11</f>
        <v>0</v>
      </c>
      <c r="AC11" s="88" t="str">
        <f>EDU.FISICA!$AU11</f>
        <v/>
      </c>
      <c r="AD11" s="87" t="str">
        <f>EDU.FISICA!$AY11</f>
        <v/>
      </c>
      <c r="AE11" s="97">
        <f>IF(AND(NOT(ISBLANK(EDU.FISICA!$AZ11)), NOT(ISBLANK(EDU.FISICA!$BA11))), EDU.FISICA!$AZ11 + EDU.FISICA!$BA11, 0)</f>
        <v>0</v>
      </c>
      <c r="AF11" s="96">
        <f>RELIGION!$AO11</f>
        <v>0</v>
      </c>
      <c r="AG11" s="88" t="str">
        <f>RELIGION!$AU11</f>
        <v/>
      </c>
      <c r="AH11" s="87" t="str">
        <f>RELIGION!$AY11</f>
        <v/>
      </c>
      <c r="AI11" s="97">
        <f>IF(AND(NOT(ISBLANK(RELIGION!$AZ11)), NOT(ISBLANK(RELIGION!$BA11))), RELIGION!$AZ11 + RELIGION!$BA11, 0)</f>
        <v>0</v>
      </c>
      <c r="AJ11" s="100"/>
      <c r="AK11" s="8"/>
      <c r="AL11" s="101"/>
    </row>
    <row r="12" spans="1:38" ht="16.5" customHeight="1" x14ac:dyDescent="0.2">
      <c r="A12" s="5">
        <v>2</v>
      </c>
      <c r="B12" s="6" t="str">
        <f>ESPANOL!C12</f>
        <v>DARIEL</v>
      </c>
      <c r="C12" s="95" t="str">
        <f>ESPANOL!D12</f>
        <v>ARCANGEL VASQUEZ</v>
      </c>
      <c r="D12" s="96">
        <f>ESPANOL!AO12</f>
        <v>0</v>
      </c>
      <c r="E12" s="88" t="str">
        <f>ESPANOL!AU12</f>
        <v/>
      </c>
      <c r="F12" s="87" t="str">
        <f>ESPANOL!AY12</f>
        <v/>
      </c>
      <c r="G12" s="97">
        <f>IF(AND(NOT(ISBLANK(ESPANOL!AZ12)), NOT(ISBLANK(ESPANOL!BA12))), ESPANOL!AZ12 + ESPANOL!BA12, 0)</f>
        <v>0</v>
      </c>
      <c r="H12" s="98">
        <f>INGLES!AO12</f>
        <v>87.75</v>
      </c>
      <c r="I12" s="3" t="str">
        <f>INGLES!AU12</f>
        <v/>
      </c>
      <c r="J12" s="7" t="str">
        <f>INGLES!AY12</f>
        <v/>
      </c>
      <c r="K12" s="99">
        <f>IF(AND(NOT(ISBLANK(INGLES!AZ12)), NOT(ISBLANK(INGLES!BA12))), INGLES!AZ12 + INGLES!BA12, 0)</f>
        <v>0</v>
      </c>
      <c r="L12" s="96">
        <f>MATEMATICA!$AO12</f>
        <v>0</v>
      </c>
      <c r="M12" s="88" t="str">
        <f>MATEMATICA!$AU12</f>
        <v/>
      </c>
      <c r="N12" s="87" t="str">
        <f>MATEMATICA!$AY12</f>
        <v/>
      </c>
      <c r="O12" s="97">
        <f>IF(AND(NOT(ISBLANK(MATEMATICA!$AZ12)), NOT(ISBLANK(MATEMATICA!$BA12))), MATEMATICA!$AZ12 + MATEMATICA!$BA12, 0)</f>
        <v>0</v>
      </c>
      <c r="P12" s="96">
        <f>SOCIALES!$AO12</f>
        <v>87.9375</v>
      </c>
      <c r="Q12" s="88" t="str">
        <f>SOCIALES!$AU12</f>
        <v/>
      </c>
      <c r="R12" s="87" t="str">
        <f>SOCIALES!$AY12</f>
        <v/>
      </c>
      <c r="S12" s="97">
        <f>IF(AND(NOT(ISBLANK(SOCIALES!$AZ12)), NOT(ISBLANK(SOCIALES!$BA12))), SOCIALES!$AZ12 + SOCIALES!$BA12, 0)</f>
        <v>0</v>
      </c>
      <c r="T12" s="96">
        <f>NATURALES!$AO12</f>
        <v>50.1875</v>
      </c>
      <c r="U12" s="88" t="str">
        <f>NATURALES!$AU12</f>
        <v/>
      </c>
      <c r="V12" s="87" t="str">
        <f>NATURALES!$AY12</f>
        <v/>
      </c>
      <c r="W12" s="97">
        <f>IF(AND(NOT(ISBLANK(NATURALES!$AZ12)), NOT(ISBLANK(NATURALES!$BA12))), NATURALES!$AZ12 + NATURALES!$BA12, 0)</f>
        <v>0</v>
      </c>
      <c r="X12" s="96">
        <f>EDU.ARTISTICA!$AO12</f>
        <v>0</v>
      </c>
      <c r="Y12" s="88" t="str">
        <f>EDU.ARTISTICA!$AU12</f>
        <v/>
      </c>
      <c r="Z12" s="87" t="str">
        <f>EDU.ARTISTICA!$AY12</f>
        <v/>
      </c>
      <c r="AA12" s="97">
        <f>IF(AND(NOT(ISBLANK(EDU.ARTISTICA!$AZ12)), NOT(ISBLANK(EDU.ARTISTICA!$BA12))), EDU.ARTISTICA!$AZ12 + EDU.ARTISTICA!$BA12, 0)</f>
        <v>0</v>
      </c>
      <c r="AB12" s="96">
        <f>EDU.FISICA!$AO12</f>
        <v>67.25</v>
      </c>
      <c r="AC12" s="88" t="str">
        <f>EDU.FISICA!$AU12</f>
        <v/>
      </c>
      <c r="AD12" s="87" t="str">
        <f>EDU.FISICA!$AY12</f>
        <v/>
      </c>
      <c r="AE12" s="97">
        <f>IF(AND(NOT(ISBLANK(EDU.FISICA!$AZ12)), NOT(ISBLANK(EDU.FISICA!$BA12))), EDU.FISICA!$AZ12 + EDU.FISICA!$BA12, 0)</f>
        <v>0</v>
      </c>
      <c r="AF12" s="96">
        <f>RELIGION!$AO12</f>
        <v>0</v>
      </c>
      <c r="AG12" s="88" t="str">
        <f>RELIGION!$AU12</f>
        <v/>
      </c>
      <c r="AH12" s="87" t="str">
        <f>RELIGION!$AY12</f>
        <v/>
      </c>
      <c r="AI12" s="97">
        <f>IF(AND(NOT(ISBLANK(RELIGION!$AZ12)), NOT(ISBLANK(RELIGION!$BA12))), RELIGION!$AZ12 + RELIGION!$BA12, 0)</f>
        <v>0</v>
      </c>
      <c r="AJ12" s="100" t="str">
        <f t="shared" ref="AJ12:AJ38" si="0">IF(MIN(D12:AI12)&gt;=70, "A", "")</f>
        <v/>
      </c>
      <c r="AK12" s="8"/>
      <c r="AL12" s="102"/>
    </row>
    <row r="13" spans="1:38" ht="16.5" customHeight="1" x14ac:dyDescent="0.2">
      <c r="A13" s="5">
        <v>3</v>
      </c>
      <c r="B13" s="6" t="str">
        <f>ESPANOL!C13</f>
        <v>ALBERT RAMON</v>
      </c>
      <c r="C13" s="95" t="str">
        <f>ESPANOL!D13</f>
        <v>BELTRAN PENA</v>
      </c>
      <c r="D13" s="96">
        <f>ESPANOL!AO13</f>
        <v>0</v>
      </c>
      <c r="E13" s="88" t="str">
        <f>ESPANOL!AU13</f>
        <v/>
      </c>
      <c r="F13" s="87" t="str">
        <f>ESPANOL!AY13</f>
        <v/>
      </c>
      <c r="G13" s="97">
        <f>IF(AND(NOT(ISBLANK(ESPANOL!AZ13)), NOT(ISBLANK(ESPANOL!BA13))), ESPANOL!AZ13 + ESPANOL!BA13, 0)</f>
        <v>0</v>
      </c>
      <c r="H13" s="98">
        <f>INGLES!AO13</f>
        <v>42.625</v>
      </c>
      <c r="I13" s="3" t="str">
        <f>INGLES!AU13</f>
        <v/>
      </c>
      <c r="J13" s="7" t="str">
        <f>INGLES!AY13</f>
        <v/>
      </c>
      <c r="K13" s="99">
        <f>IF(AND(NOT(ISBLANK(INGLES!AZ13)), NOT(ISBLANK(INGLES!BA13))), INGLES!AZ13 + INGLES!BA13, 0)</f>
        <v>0</v>
      </c>
      <c r="L13" s="96">
        <f>MATEMATICA!$AO13</f>
        <v>0</v>
      </c>
      <c r="M13" s="88" t="str">
        <f>MATEMATICA!$AU13</f>
        <v/>
      </c>
      <c r="N13" s="87" t="str">
        <f>MATEMATICA!$AY13</f>
        <v/>
      </c>
      <c r="O13" s="97">
        <f>IF(AND(NOT(ISBLANK(MATEMATICA!$AZ13)), NOT(ISBLANK(MATEMATICA!$BA13))), MATEMATICA!$AZ13 + MATEMATICA!$BA13, 0)</f>
        <v>0</v>
      </c>
      <c r="P13" s="96">
        <f>SOCIALES!$AO13</f>
        <v>67.6875</v>
      </c>
      <c r="Q13" s="88" t="str">
        <f>SOCIALES!$AU13</f>
        <v/>
      </c>
      <c r="R13" s="87" t="str">
        <f>SOCIALES!$AY13</f>
        <v/>
      </c>
      <c r="S13" s="97">
        <f>IF(AND(NOT(ISBLANK(SOCIALES!$AZ13)), NOT(ISBLANK(SOCIALES!$BA13))), SOCIALES!$AZ13 + SOCIALES!$BA13, 0)</f>
        <v>0</v>
      </c>
      <c r="T13" s="96">
        <f>NATURALES!$AO13</f>
        <v>45.375</v>
      </c>
      <c r="U13" s="88" t="str">
        <f>NATURALES!$AU13</f>
        <v/>
      </c>
      <c r="V13" s="87" t="str">
        <f>NATURALES!$AY13</f>
        <v/>
      </c>
      <c r="W13" s="97">
        <f>IF(AND(NOT(ISBLANK(NATURALES!$AZ13)), NOT(ISBLANK(NATURALES!$BA13))), NATURALES!$AZ13 + NATURALES!$BA13, 0)</f>
        <v>0</v>
      </c>
      <c r="X13" s="96">
        <f>EDU.ARTISTICA!$AO13</f>
        <v>0</v>
      </c>
      <c r="Y13" s="88" t="str">
        <f>EDU.ARTISTICA!$AU13</f>
        <v/>
      </c>
      <c r="Z13" s="87" t="str">
        <f>EDU.ARTISTICA!$AY13</f>
        <v/>
      </c>
      <c r="AA13" s="97">
        <f>IF(AND(NOT(ISBLANK(EDU.ARTISTICA!$AZ13)), NOT(ISBLANK(EDU.ARTISTICA!$BA13))), EDU.ARTISTICA!$AZ13 + EDU.ARTISTICA!$BA13, 0)</f>
        <v>0</v>
      </c>
      <c r="AB13" s="96">
        <f>EDU.FISICA!$AO13</f>
        <v>0</v>
      </c>
      <c r="AC13" s="88" t="str">
        <f>EDU.FISICA!$AU13</f>
        <v/>
      </c>
      <c r="AD13" s="87" t="str">
        <f>EDU.FISICA!$AY13</f>
        <v/>
      </c>
      <c r="AE13" s="97">
        <f>IF(AND(NOT(ISBLANK(EDU.FISICA!$AZ13)), NOT(ISBLANK(EDU.FISICA!$BA13))), EDU.FISICA!$AZ13 + EDU.FISICA!$BA13, 0)</f>
        <v>0</v>
      </c>
      <c r="AF13" s="96">
        <f>RELIGION!$AO13</f>
        <v>0</v>
      </c>
      <c r="AG13" s="88" t="str">
        <f>RELIGION!$AU13</f>
        <v/>
      </c>
      <c r="AH13" s="87" t="str">
        <f>RELIGION!$AY13</f>
        <v/>
      </c>
      <c r="AI13" s="97">
        <f>IF(AND(NOT(ISBLANK(RELIGION!$AZ13)), NOT(ISBLANK(RELIGION!$BA13))), RELIGION!$AZ13 + RELIGION!$BA13, 0)</f>
        <v>0</v>
      </c>
      <c r="AJ13" s="100" t="str">
        <f t="shared" si="0"/>
        <v/>
      </c>
      <c r="AK13" s="8"/>
      <c r="AL13" s="99"/>
    </row>
    <row r="14" spans="1:38" ht="16.5" customHeight="1" x14ac:dyDescent="0.2">
      <c r="A14" s="5">
        <v>4</v>
      </c>
      <c r="B14" s="6" t="str">
        <f>ESPANOL!C14</f>
        <v>NAYCOL</v>
      </c>
      <c r="C14" s="95" t="str">
        <f>ESPANOL!D14</f>
        <v>BELTRES QUEZADA</v>
      </c>
      <c r="D14" s="96">
        <f>ESPANOL!AO14</f>
        <v>0</v>
      </c>
      <c r="E14" s="88" t="str">
        <f>ESPANOL!AU14</f>
        <v/>
      </c>
      <c r="F14" s="87" t="str">
        <f>ESPANOL!AY14</f>
        <v/>
      </c>
      <c r="G14" s="97">
        <f>IF(AND(NOT(ISBLANK(ESPANOL!AZ14)), NOT(ISBLANK(ESPANOL!BA14))), ESPANOL!AZ14 + ESPANOL!BA14, 0)</f>
        <v>0</v>
      </c>
      <c r="H14" s="98">
        <f>INGLES!AO14</f>
        <v>82</v>
      </c>
      <c r="I14" s="3" t="str">
        <f>INGLES!AU14</f>
        <v/>
      </c>
      <c r="J14" s="7" t="str">
        <f>INGLES!AY14</f>
        <v/>
      </c>
      <c r="K14" s="99">
        <f>IF(AND(NOT(ISBLANK(INGLES!AZ14)), NOT(ISBLANK(INGLES!BA14))), INGLES!AZ14 + INGLES!BA14, 0)</f>
        <v>0</v>
      </c>
      <c r="L14" s="96">
        <f>MATEMATICA!$AO14</f>
        <v>0</v>
      </c>
      <c r="M14" s="88" t="str">
        <f>MATEMATICA!$AU14</f>
        <v/>
      </c>
      <c r="N14" s="87" t="str">
        <f>MATEMATICA!$AY14</f>
        <v/>
      </c>
      <c r="O14" s="97">
        <f>IF(AND(NOT(ISBLANK(MATEMATICA!$AZ14)), NOT(ISBLANK(MATEMATICA!$BA14))), MATEMATICA!$AZ14 + MATEMATICA!$BA14, 0)</f>
        <v>0</v>
      </c>
      <c r="P14" s="96">
        <f>SOCIALES!$AO14</f>
        <v>78</v>
      </c>
      <c r="Q14" s="88" t="str">
        <f>SOCIALES!$AU14</f>
        <v/>
      </c>
      <c r="R14" s="87" t="str">
        <f>SOCIALES!$AY14</f>
        <v/>
      </c>
      <c r="S14" s="97">
        <f>IF(AND(NOT(ISBLANK(SOCIALES!$AZ14)), NOT(ISBLANK(SOCIALES!$BA14))), SOCIALES!$AZ14 + SOCIALES!$BA14, 0)</f>
        <v>0</v>
      </c>
      <c r="T14" s="96">
        <f>NATURALES!$AO14</f>
        <v>0</v>
      </c>
      <c r="U14" s="88" t="str">
        <f>NATURALES!$AU14</f>
        <v/>
      </c>
      <c r="V14" s="87" t="str">
        <f>NATURALES!$AY14</f>
        <v/>
      </c>
      <c r="W14" s="97">
        <f>IF(AND(NOT(ISBLANK(NATURALES!$AZ14)), NOT(ISBLANK(NATURALES!$BA14))), NATURALES!$AZ14 + NATURALES!$BA14, 0)</f>
        <v>0</v>
      </c>
      <c r="X14" s="96">
        <f>EDU.ARTISTICA!$AO14</f>
        <v>0</v>
      </c>
      <c r="Y14" s="88" t="str">
        <f>EDU.ARTISTICA!$AU14</f>
        <v/>
      </c>
      <c r="Z14" s="87" t="str">
        <f>EDU.ARTISTICA!$AY14</f>
        <v/>
      </c>
      <c r="AA14" s="97">
        <f>IF(AND(NOT(ISBLANK(EDU.ARTISTICA!$AZ14)), NOT(ISBLANK(EDU.ARTISTICA!$BA14))), EDU.ARTISTICA!$AZ14 + EDU.ARTISTICA!$BA14, 0)</f>
        <v>0</v>
      </c>
      <c r="AB14" s="96">
        <f>EDU.FISICA!$AO14</f>
        <v>0</v>
      </c>
      <c r="AC14" s="88" t="str">
        <f>EDU.FISICA!$AU14</f>
        <v/>
      </c>
      <c r="AD14" s="87" t="str">
        <f>EDU.FISICA!$AY14</f>
        <v/>
      </c>
      <c r="AE14" s="97">
        <f>IF(AND(NOT(ISBLANK(EDU.FISICA!$AZ14)), NOT(ISBLANK(EDU.FISICA!$BA14))), EDU.FISICA!$AZ14 + EDU.FISICA!$BA14, 0)</f>
        <v>0</v>
      </c>
      <c r="AF14" s="96">
        <f>RELIGION!$AO14</f>
        <v>0</v>
      </c>
      <c r="AG14" s="88" t="str">
        <f>RELIGION!$AU14</f>
        <v/>
      </c>
      <c r="AH14" s="87" t="str">
        <f>RELIGION!$AY14</f>
        <v/>
      </c>
      <c r="AI14" s="97">
        <f>IF(AND(NOT(ISBLANK(RELIGION!$AZ14)), NOT(ISBLANK(RELIGION!$BA14))), RELIGION!$AZ14 + RELIGION!$BA14, 0)</f>
        <v>0</v>
      </c>
      <c r="AJ14" s="100" t="str">
        <f t="shared" si="0"/>
        <v/>
      </c>
      <c r="AK14" s="8"/>
      <c r="AL14" s="103"/>
    </row>
    <row r="15" spans="1:38" ht="16.5" customHeight="1" x14ac:dyDescent="0.2">
      <c r="A15" s="5">
        <v>5</v>
      </c>
      <c r="B15" s="6" t="str">
        <f>ESPANOL!C15</f>
        <v>YORDANY</v>
      </c>
      <c r="C15" s="95" t="str">
        <f>ESPANOL!D15</f>
        <v xml:space="preserve">BRAND </v>
      </c>
      <c r="D15" s="96">
        <f>ESPANOL!AO15</f>
        <v>0</v>
      </c>
      <c r="E15" s="88" t="str">
        <f>ESPANOL!AU15</f>
        <v/>
      </c>
      <c r="F15" s="87" t="str">
        <f>ESPANOL!AY15</f>
        <v/>
      </c>
      <c r="G15" s="97">
        <f>IF(AND(NOT(ISBLANK(ESPANOL!AZ15)), NOT(ISBLANK(ESPANOL!BA15))), ESPANOL!AZ15 + ESPANOL!BA15, 0)</f>
        <v>0</v>
      </c>
      <c r="H15" s="98">
        <f>INGLES!AO15</f>
        <v>0</v>
      </c>
      <c r="I15" s="3" t="str">
        <f>INGLES!AU15</f>
        <v/>
      </c>
      <c r="J15" s="7" t="str">
        <f>INGLES!AY15</f>
        <v/>
      </c>
      <c r="K15" s="99">
        <f>IF(AND(NOT(ISBLANK(INGLES!AZ15)), NOT(ISBLANK(INGLES!BA15))), INGLES!AZ15 + INGLES!BA15, 0)</f>
        <v>0</v>
      </c>
      <c r="L15" s="96">
        <f>MATEMATICA!$AO15</f>
        <v>0</v>
      </c>
      <c r="M15" s="88" t="str">
        <f>MATEMATICA!$AU15</f>
        <v/>
      </c>
      <c r="N15" s="87" t="str">
        <f>MATEMATICA!$AY15</f>
        <v/>
      </c>
      <c r="O15" s="97">
        <f>IF(AND(NOT(ISBLANK(MATEMATICA!$AZ15)), NOT(ISBLANK(MATEMATICA!$BA15))), MATEMATICA!$AZ15 + MATEMATICA!$BA15, 0)</f>
        <v>0</v>
      </c>
      <c r="P15" s="96">
        <f>SOCIALES!$AO15</f>
        <v>0</v>
      </c>
      <c r="Q15" s="88" t="str">
        <f>SOCIALES!$AU15</f>
        <v/>
      </c>
      <c r="R15" s="87" t="str">
        <f>SOCIALES!$AY15</f>
        <v/>
      </c>
      <c r="S15" s="97">
        <f>IF(AND(NOT(ISBLANK(SOCIALES!$AZ15)), NOT(ISBLANK(SOCIALES!$BA15))), SOCIALES!$AZ15 + SOCIALES!$BA15, 0)</f>
        <v>0</v>
      </c>
      <c r="T15" s="96">
        <f>NATURALES!$AO15</f>
        <v>0</v>
      </c>
      <c r="U15" s="88" t="str">
        <f>NATURALES!$AU15</f>
        <v/>
      </c>
      <c r="V15" s="87" t="str">
        <f>NATURALES!$AY15</f>
        <v/>
      </c>
      <c r="W15" s="97">
        <f>IF(AND(NOT(ISBLANK(NATURALES!$AZ15)), NOT(ISBLANK(NATURALES!$BA15))), NATURALES!$AZ15 + NATURALES!$BA15, 0)</f>
        <v>0</v>
      </c>
      <c r="X15" s="96">
        <f>EDU.ARTISTICA!$AO15</f>
        <v>0</v>
      </c>
      <c r="Y15" s="88" t="str">
        <f>EDU.ARTISTICA!$AU15</f>
        <v/>
      </c>
      <c r="Z15" s="87" t="str">
        <f>EDU.ARTISTICA!$AY15</f>
        <v/>
      </c>
      <c r="AA15" s="97">
        <f>IF(AND(NOT(ISBLANK(EDU.ARTISTICA!$AZ15)), NOT(ISBLANK(EDU.ARTISTICA!$BA15))), EDU.ARTISTICA!$AZ15 + EDU.ARTISTICA!$BA15, 0)</f>
        <v>0</v>
      </c>
      <c r="AB15" s="96">
        <f>EDU.FISICA!$AO15</f>
        <v>0</v>
      </c>
      <c r="AC15" s="88" t="str">
        <f>EDU.FISICA!$AU15</f>
        <v/>
      </c>
      <c r="AD15" s="87" t="str">
        <f>EDU.FISICA!$AY15</f>
        <v/>
      </c>
      <c r="AE15" s="97">
        <f>IF(AND(NOT(ISBLANK(EDU.FISICA!$AZ15)), NOT(ISBLANK(EDU.FISICA!$BA15))), EDU.FISICA!$AZ15 + EDU.FISICA!$BA15, 0)</f>
        <v>0</v>
      </c>
      <c r="AF15" s="96">
        <f>RELIGION!$AO15</f>
        <v>0</v>
      </c>
      <c r="AG15" s="88" t="str">
        <f>RELIGION!$AU15</f>
        <v/>
      </c>
      <c r="AH15" s="87" t="str">
        <f>RELIGION!$AY15</f>
        <v/>
      </c>
      <c r="AI15" s="97">
        <f>IF(AND(NOT(ISBLANK(RELIGION!$AZ15)), NOT(ISBLANK(RELIGION!$BA15))), RELIGION!$AZ15 + RELIGION!$BA15, 0)</f>
        <v>0</v>
      </c>
      <c r="AJ15" s="100" t="str">
        <f t="shared" si="0"/>
        <v/>
      </c>
      <c r="AK15" s="8"/>
      <c r="AL15" s="99"/>
    </row>
    <row r="16" spans="1:38" ht="16.5" customHeight="1" x14ac:dyDescent="0.2">
      <c r="A16" s="5">
        <v>6</v>
      </c>
      <c r="B16" s="6" t="str">
        <f>ESPANOL!C16</f>
        <v>YEFRI</v>
      </c>
      <c r="C16" s="95" t="str">
        <f>ESPANOL!D16</f>
        <v>CABRERA ENCARNACION</v>
      </c>
      <c r="D16" s="96">
        <f>ESPANOL!AO16</f>
        <v>0</v>
      </c>
      <c r="E16" s="88" t="str">
        <f>ESPANOL!AU16</f>
        <v/>
      </c>
      <c r="F16" s="87" t="str">
        <f>ESPANOL!AY16</f>
        <v/>
      </c>
      <c r="G16" s="97">
        <f>IF(AND(NOT(ISBLANK(ESPANOL!AZ16)), NOT(ISBLANK(ESPANOL!BA16))), ESPANOL!AZ16 + ESPANOL!BA16, 0)</f>
        <v>0</v>
      </c>
      <c r="H16" s="98">
        <f>INGLES!AO16</f>
        <v>84.625</v>
      </c>
      <c r="I16" s="3" t="str">
        <f>INGLES!AU16</f>
        <v/>
      </c>
      <c r="J16" s="7" t="str">
        <f>INGLES!AY16</f>
        <v/>
      </c>
      <c r="K16" s="99">
        <f>IF(AND(NOT(ISBLANK(INGLES!AZ16)), NOT(ISBLANK(INGLES!BA16))), INGLES!AZ16 + INGLES!BA16, 0)</f>
        <v>0</v>
      </c>
      <c r="L16" s="96">
        <f>MATEMATICA!$AO16</f>
        <v>0</v>
      </c>
      <c r="M16" s="88" t="str">
        <f>MATEMATICA!$AU16</f>
        <v/>
      </c>
      <c r="N16" s="87" t="str">
        <f>MATEMATICA!$AY16</f>
        <v/>
      </c>
      <c r="O16" s="97">
        <f>IF(AND(NOT(ISBLANK(MATEMATICA!$AZ16)), NOT(ISBLANK(MATEMATICA!$BA16))), MATEMATICA!$AZ16 + MATEMATICA!$BA16, 0)</f>
        <v>0</v>
      </c>
      <c r="P16" s="96">
        <f>SOCIALES!$AO16</f>
        <v>71.75</v>
      </c>
      <c r="Q16" s="88" t="str">
        <f>SOCIALES!$AU16</f>
        <v/>
      </c>
      <c r="R16" s="87" t="str">
        <f>SOCIALES!$AY16</f>
        <v/>
      </c>
      <c r="S16" s="97">
        <f>IF(AND(NOT(ISBLANK(SOCIALES!$AZ16)), NOT(ISBLANK(SOCIALES!$BA16))), SOCIALES!$AZ16 + SOCIALES!$BA16, 0)</f>
        <v>0</v>
      </c>
      <c r="T16" s="96">
        <f>NATURALES!$AO16</f>
        <v>0</v>
      </c>
      <c r="U16" s="88" t="str">
        <f>NATURALES!$AU16</f>
        <v/>
      </c>
      <c r="V16" s="87" t="str">
        <f>NATURALES!$AY16</f>
        <v/>
      </c>
      <c r="W16" s="97">
        <f>IF(AND(NOT(ISBLANK(NATURALES!$AZ16)), NOT(ISBLANK(NATURALES!$BA16))), NATURALES!$AZ16 + NATURALES!$BA16, 0)</f>
        <v>0</v>
      </c>
      <c r="X16" s="96">
        <f>EDU.ARTISTICA!$AO16</f>
        <v>0</v>
      </c>
      <c r="Y16" s="88" t="str">
        <f>EDU.ARTISTICA!$AU16</f>
        <v/>
      </c>
      <c r="Z16" s="87" t="str">
        <f>EDU.ARTISTICA!$AY16</f>
        <v/>
      </c>
      <c r="AA16" s="97">
        <f>IF(AND(NOT(ISBLANK(EDU.ARTISTICA!$AZ16)), NOT(ISBLANK(EDU.ARTISTICA!$BA16))), EDU.ARTISTICA!$AZ16 + EDU.ARTISTICA!$BA16, 0)</f>
        <v>0</v>
      </c>
      <c r="AB16" s="96">
        <f>EDU.FISICA!$AO16</f>
        <v>85.5625</v>
      </c>
      <c r="AC16" s="88" t="str">
        <f>EDU.FISICA!$AU16</f>
        <v/>
      </c>
      <c r="AD16" s="87" t="str">
        <f>EDU.FISICA!$AY16</f>
        <v/>
      </c>
      <c r="AE16" s="97">
        <f>IF(AND(NOT(ISBLANK(EDU.FISICA!$AZ16)), NOT(ISBLANK(EDU.FISICA!$BA16))), EDU.FISICA!$AZ16 + EDU.FISICA!$BA16, 0)</f>
        <v>0</v>
      </c>
      <c r="AF16" s="96">
        <f>RELIGION!$AO16</f>
        <v>0</v>
      </c>
      <c r="AG16" s="88" t="str">
        <f>RELIGION!$AU16</f>
        <v/>
      </c>
      <c r="AH16" s="87" t="str">
        <f>RELIGION!$AY16</f>
        <v/>
      </c>
      <c r="AI16" s="97">
        <f>IF(AND(NOT(ISBLANK(RELIGION!$AZ16)), NOT(ISBLANK(RELIGION!$BA16))), RELIGION!$AZ16 + RELIGION!$BA16, 0)</f>
        <v>0</v>
      </c>
      <c r="AJ16" s="100" t="str">
        <f t="shared" si="0"/>
        <v/>
      </c>
      <c r="AK16" s="8"/>
      <c r="AL16" s="99"/>
    </row>
    <row r="17" spans="1:38" ht="16.5" customHeight="1" x14ac:dyDescent="0.2">
      <c r="A17" s="5">
        <v>7</v>
      </c>
      <c r="B17" s="6" t="str">
        <f>ESPANOL!C17</f>
        <v>ROLANDO</v>
      </c>
      <c r="C17" s="95" t="str">
        <f>ESPANOL!D17</f>
        <v>CANDELARIO PRENSA</v>
      </c>
      <c r="D17" s="96">
        <f>ESPANOL!AO17</f>
        <v>0</v>
      </c>
      <c r="E17" s="88" t="str">
        <f>ESPANOL!AU17</f>
        <v/>
      </c>
      <c r="F17" s="87" t="str">
        <f>ESPANOL!AY17</f>
        <v/>
      </c>
      <c r="G17" s="97">
        <f>IF(AND(NOT(ISBLANK(ESPANOL!AZ17)), NOT(ISBLANK(ESPANOL!BA17))), ESPANOL!AZ17 + ESPANOL!BA17, 0)</f>
        <v>0</v>
      </c>
      <c r="H17" s="98">
        <f>INGLES!AO17</f>
        <v>0</v>
      </c>
      <c r="I17" s="3" t="str">
        <f>INGLES!AU17</f>
        <v/>
      </c>
      <c r="J17" s="7" t="str">
        <f>INGLES!AY17</f>
        <v/>
      </c>
      <c r="K17" s="99">
        <f>IF(AND(NOT(ISBLANK(INGLES!AZ17)), NOT(ISBLANK(INGLES!BA17))), INGLES!AZ17 + INGLES!BA17, 0)</f>
        <v>0</v>
      </c>
      <c r="L17" s="96">
        <f>MATEMATICA!$AO17</f>
        <v>0</v>
      </c>
      <c r="M17" s="88" t="str">
        <f>MATEMATICA!$AU17</f>
        <v/>
      </c>
      <c r="N17" s="87" t="str">
        <f>MATEMATICA!$AY17</f>
        <v/>
      </c>
      <c r="O17" s="97">
        <f>IF(AND(NOT(ISBLANK(MATEMATICA!$AZ17)), NOT(ISBLANK(MATEMATICA!$BA17))), MATEMATICA!$AZ17 + MATEMATICA!$BA17, 0)</f>
        <v>0</v>
      </c>
      <c r="P17" s="96">
        <f>SOCIALES!$AO17</f>
        <v>0</v>
      </c>
      <c r="Q17" s="88" t="str">
        <f>SOCIALES!$AU17</f>
        <v/>
      </c>
      <c r="R17" s="87" t="str">
        <f>SOCIALES!$AY17</f>
        <v/>
      </c>
      <c r="S17" s="97">
        <f>IF(AND(NOT(ISBLANK(SOCIALES!$AZ17)), NOT(ISBLANK(SOCIALES!$BA17))), SOCIALES!$AZ17 + SOCIALES!$BA17, 0)</f>
        <v>0</v>
      </c>
      <c r="T17" s="96">
        <f>NATURALES!$AO17</f>
        <v>0</v>
      </c>
      <c r="U17" s="88" t="str">
        <f>NATURALES!$AU17</f>
        <v/>
      </c>
      <c r="V17" s="87" t="str">
        <f>NATURALES!$AY17</f>
        <v/>
      </c>
      <c r="W17" s="97">
        <f>IF(AND(NOT(ISBLANK(NATURALES!$AZ17)), NOT(ISBLANK(NATURALES!$BA17))), NATURALES!$AZ17 + NATURALES!$BA17, 0)</f>
        <v>0</v>
      </c>
      <c r="X17" s="96">
        <f>EDU.ARTISTICA!$AO17</f>
        <v>0</v>
      </c>
      <c r="Y17" s="88" t="str">
        <f>EDU.ARTISTICA!$AU17</f>
        <v/>
      </c>
      <c r="Z17" s="87" t="str">
        <f>EDU.ARTISTICA!$AY17</f>
        <v/>
      </c>
      <c r="AA17" s="97">
        <f>IF(AND(NOT(ISBLANK(EDU.ARTISTICA!$AZ17)), NOT(ISBLANK(EDU.ARTISTICA!$BA17))), EDU.ARTISTICA!$AZ17 + EDU.ARTISTICA!$BA17, 0)</f>
        <v>0</v>
      </c>
      <c r="AB17" s="96">
        <f>EDU.FISICA!$AO17</f>
        <v>35.9375</v>
      </c>
      <c r="AC17" s="88" t="str">
        <f>EDU.FISICA!$AU17</f>
        <v/>
      </c>
      <c r="AD17" s="87" t="str">
        <f>EDU.FISICA!$AY17</f>
        <v/>
      </c>
      <c r="AE17" s="97">
        <f>IF(AND(NOT(ISBLANK(EDU.FISICA!$AZ17)), NOT(ISBLANK(EDU.FISICA!$BA17))), EDU.FISICA!$AZ17 + EDU.FISICA!$BA17, 0)</f>
        <v>0</v>
      </c>
      <c r="AF17" s="96">
        <f>RELIGION!$AO17</f>
        <v>0</v>
      </c>
      <c r="AG17" s="88" t="str">
        <f>RELIGION!$AU17</f>
        <v/>
      </c>
      <c r="AH17" s="87" t="str">
        <f>RELIGION!$AY17</f>
        <v/>
      </c>
      <c r="AI17" s="97">
        <f>IF(AND(NOT(ISBLANK(RELIGION!$AZ17)), NOT(ISBLANK(RELIGION!$BA17))), RELIGION!$AZ17 + RELIGION!$BA17, 0)</f>
        <v>0</v>
      </c>
      <c r="AJ17" s="100" t="str">
        <f t="shared" si="0"/>
        <v/>
      </c>
      <c r="AK17" s="8"/>
      <c r="AL17" s="99"/>
    </row>
    <row r="18" spans="1:38" ht="16.5" customHeight="1" x14ac:dyDescent="0.2">
      <c r="A18" s="5">
        <v>8</v>
      </c>
      <c r="B18" s="6" t="str">
        <f>ESPANOL!C18</f>
        <v>ELIAN ERNESTO</v>
      </c>
      <c r="C18" s="95" t="str">
        <f>ESPANOL!D18</f>
        <v>CESPEDES CAMINERO</v>
      </c>
      <c r="D18" s="96">
        <f>ESPANOL!AO18</f>
        <v>0</v>
      </c>
      <c r="E18" s="88" t="str">
        <f>ESPANOL!AU18</f>
        <v/>
      </c>
      <c r="F18" s="87" t="str">
        <f>ESPANOL!AY18</f>
        <v/>
      </c>
      <c r="G18" s="97">
        <f>IF(AND(NOT(ISBLANK(ESPANOL!AZ18)), NOT(ISBLANK(ESPANOL!BA18))), ESPANOL!AZ18 + ESPANOL!BA18, 0)</f>
        <v>0</v>
      </c>
      <c r="H18" s="98">
        <f>INGLES!AO18</f>
        <v>0</v>
      </c>
      <c r="I18" s="3" t="str">
        <f>INGLES!AU18</f>
        <v/>
      </c>
      <c r="J18" s="7" t="str">
        <f>INGLES!AY18</f>
        <v/>
      </c>
      <c r="K18" s="99">
        <f>IF(AND(NOT(ISBLANK(INGLES!AZ18)), NOT(ISBLANK(INGLES!BA18))), INGLES!AZ18 + INGLES!BA18, 0)</f>
        <v>0</v>
      </c>
      <c r="L18" s="96">
        <f>MATEMATICA!$AO18</f>
        <v>0</v>
      </c>
      <c r="M18" s="88" t="str">
        <f>MATEMATICA!$AU18</f>
        <v/>
      </c>
      <c r="N18" s="87" t="str">
        <f>MATEMATICA!$AY18</f>
        <v/>
      </c>
      <c r="O18" s="97">
        <f>IF(AND(NOT(ISBLANK(MATEMATICA!$AZ18)), NOT(ISBLANK(MATEMATICA!$BA18))), MATEMATICA!$AZ18 + MATEMATICA!$BA18, 0)</f>
        <v>0</v>
      </c>
      <c r="P18" s="96">
        <f>SOCIALES!$AO18</f>
        <v>0</v>
      </c>
      <c r="Q18" s="88" t="str">
        <f>SOCIALES!$AU18</f>
        <v/>
      </c>
      <c r="R18" s="87" t="str">
        <f>SOCIALES!$AY18</f>
        <v/>
      </c>
      <c r="S18" s="97">
        <f>IF(AND(NOT(ISBLANK(SOCIALES!$AZ18)), NOT(ISBLANK(SOCIALES!$BA18))), SOCIALES!$AZ18 + SOCIALES!$BA18, 0)</f>
        <v>0</v>
      </c>
      <c r="T18" s="96">
        <f>NATURALES!$AO18</f>
        <v>0</v>
      </c>
      <c r="U18" s="88" t="str">
        <f>NATURALES!$AU18</f>
        <v/>
      </c>
      <c r="V18" s="87" t="str">
        <f>NATURALES!$AY18</f>
        <v/>
      </c>
      <c r="W18" s="97">
        <f>IF(AND(NOT(ISBLANK(NATURALES!$AZ18)), NOT(ISBLANK(NATURALES!$BA18))), NATURALES!$AZ18 + NATURALES!$BA18, 0)</f>
        <v>0</v>
      </c>
      <c r="X18" s="96">
        <f>EDU.ARTISTICA!$AO18</f>
        <v>0</v>
      </c>
      <c r="Y18" s="88" t="str">
        <f>EDU.ARTISTICA!$AU18</f>
        <v/>
      </c>
      <c r="Z18" s="87" t="str">
        <f>EDU.ARTISTICA!$AY18</f>
        <v/>
      </c>
      <c r="AA18" s="97">
        <f>IF(AND(NOT(ISBLANK(EDU.ARTISTICA!$AZ18)), NOT(ISBLANK(EDU.ARTISTICA!$BA18))), EDU.ARTISTICA!$AZ18 + EDU.ARTISTICA!$BA18, 0)</f>
        <v>0</v>
      </c>
      <c r="AB18" s="96">
        <f>EDU.FISICA!$AO18</f>
        <v>0</v>
      </c>
      <c r="AC18" s="88" t="str">
        <f>EDU.FISICA!$AU18</f>
        <v/>
      </c>
      <c r="AD18" s="87" t="str">
        <f>EDU.FISICA!$AY18</f>
        <v/>
      </c>
      <c r="AE18" s="97">
        <f>IF(AND(NOT(ISBLANK(EDU.FISICA!$AZ18)), NOT(ISBLANK(EDU.FISICA!$BA18))), EDU.FISICA!$AZ18 + EDU.FISICA!$BA18, 0)</f>
        <v>0</v>
      </c>
      <c r="AF18" s="96">
        <f>RELIGION!$AO18</f>
        <v>0</v>
      </c>
      <c r="AG18" s="88" t="str">
        <f>RELIGION!$AU18</f>
        <v/>
      </c>
      <c r="AH18" s="87" t="str">
        <f>RELIGION!$AY18</f>
        <v/>
      </c>
      <c r="AI18" s="97">
        <f>IF(AND(NOT(ISBLANK(RELIGION!$AZ18)), NOT(ISBLANK(RELIGION!$BA18))), RELIGION!$AZ18 + RELIGION!$BA18, 0)</f>
        <v>0</v>
      </c>
      <c r="AJ18" s="100" t="str">
        <f t="shared" si="0"/>
        <v/>
      </c>
      <c r="AK18" s="8"/>
      <c r="AL18" s="99"/>
    </row>
    <row r="19" spans="1:38" ht="16.5" customHeight="1" x14ac:dyDescent="0.2">
      <c r="A19" s="5">
        <v>9</v>
      </c>
      <c r="B19" s="6" t="str">
        <f>ESPANOL!C19</f>
        <v>JENIA</v>
      </c>
      <c r="C19" s="95" t="str">
        <f>ESPANOL!D19</f>
        <v xml:space="preserve">CHARLES </v>
      </c>
      <c r="D19" s="96">
        <f>ESPANOL!AO19</f>
        <v>0</v>
      </c>
      <c r="E19" s="88" t="str">
        <f>ESPANOL!AU19</f>
        <v/>
      </c>
      <c r="F19" s="87" t="str">
        <f>ESPANOL!AY19</f>
        <v/>
      </c>
      <c r="G19" s="97">
        <f>IF(AND(NOT(ISBLANK(ESPANOL!AZ19)), NOT(ISBLANK(ESPANOL!BA19))), ESPANOL!AZ19 + ESPANOL!BA19, 0)</f>
        <v>0</v>
      </c>
      <c r="H19" s="98">
        <f>INGLES!AO19</f>
        <v>80</v>
      </c>
      <c r="I19" s="3" t="str">
        <f>INGLES!AU19</f>
        <v/>
      </c>
      <c r="J19" s="7" t="str">
        <f>INGLES!AY19</f>
        <v/>
      </c>
      <c r="K19" s="99">
        <f>IF(AND(NOT(ISBLANK(INGLES!AZ19)), NOT(ISBLANK(INGLES!BA19))), INGLES!AZ19 + INGLES!BA19, 0)</f>
        <v>0</v>
      </c>
      <c r="L19" s="96">
        <f>MATEMATICA!$AO19</f>
        <v>0</v>
      </c>
      <c r="M19" s="88" t="str">
        <f>MATEMATICA!$AU19</f>
        <v/>
      </c>
      <c r="N19" s="87" t="str">
        <f>MATEMATICA!$AY19</f>
        <v/>
      </c>
      <c r="O19" s="97">
        <f>IF(AND(NOT(ISBLANK(MATEMATICA!$AZ19)), NOT(ISBLANK(MATEMATICA!$BA19))), MATEMATICA!$AZ19 + MATEMATICA!$BA19, 0)</f>
        <v>0</v>
      </c>
      <c r="P19" s="96">
        <f>SOCIALES!$AO19</f>
        <v>86.3125</v>
      </c>
      <c r="Q19" s="88" t="str">
        <f>SOCIALES!$AU19</f>
        <v/>
      </c>
      <c r="R19" s="87" t="str">
        <f>SOCIALES!$AY19</f>
        <v/>
      </c>
      <c r="S19" s="97">
        <f>IF(AND(NOT(ISBLANK(SOCIALES!$AZ19)), NOT(ISBLANK(SOCIALES!$BA19))), SOCIALES!$AZ19 + SOCIALES!$BA19, 0)</f>
        <v>0</v>
      </c>
      <c r="T19" s="96">
        <f>NATURALES!$AO19</f>
        <v>82.75</v>
      </c>
      <c r="U19" s="88" t="str">
        <f>NATURALES!$AU19</f>
        <v/>
      </c>
      <c r="V19" s="87" t="str">
        <f>NATURALES!$AY19</f>
        <v/>
      </c>
      <c r="W19" s="97">
        <f>IF(AND(NOT(ISBLANK(NATURALES!$AZ19)), NOT(ISBLANK(NATURALES!$BA19))), NATURALES!$AZ19 + NATURALES!$BA19, 0)</f>
        <v>0</v>
      </c>
      <c r="X19" s="96">
        <f>EDU.ARTISTICA!$AO19</f>
        <v>0</v>
      </c>
      <c r="Y19" s="88" t="str">
        <f>EDU.ARTISTICA!$AU19</f>
        <v/>
      </c>
      <c r="Z19" s="87" t="str">
        <f>EDU.ARTISTICA!$AY19</f>
        <v/>
      </c>
      <c r="AA19" s="97">
        <f>IF(AND(NOT(ISBLANK(EDU.ARTISTICA!$AZ19)), NOT(ISBLANK(EDU.ARTISTICA!$BA19))), EDU.ARTISTICA!$AZ19 + EDU.ARTISTICA!$BA19, 0)</f>
        <v>0</v>
      </c>
      <c r="AB19" s="96">
        <f>EDU.FISICA!$AO19</f>
        <v>84.1875</v>
      </c>
      <c r="AC19" s="88" t="str">
        <f>EDU.FISICA!$AU19</f>
        <v/>
      </c>
      <c r="AD19" s="87" t="str">
        <f>EDU.FISICA!$AY19</f>
        <v/>
      </c>
      <c r="AE19" s="97">
        <f>IF(AND(NOT(ISBLANK(EDU.FISICA!$AZ19)), NOT(ISBLANK(EDU.FISICA!$BA19))), EDU.FISICA!$AZ19 + EDU.FISICA!$BA19, 0)</f>
        <v>0</v>
      </c>
      <c r="AF19" s="96">
        <f>RELIGION!$AO19</f>
        <v>0</v>
      </c>
      <c r="AG19" s="88" t="str">
        <f>RELIGION!$AU19</f>
        <v/>
      </c>
      <c r="AH19" s="87" t="str">
        <f>RELIGION!$AY19</f>
        <v/>
      </c>
      <c r="AI19" s="97">
        <f>IF(AND(NOT(ISBLANK(RELIGION!$AZ19)), NOT(ISBLANK(RELIGION!$BA19))), RELIGION!$AZ19 + RELIGION!$BA19, 0)</f>
        <v>0</v>
      </c>
      <c r="AJ19" s="100" t="str">
        <f t="shared" si="0"/>
        <v/>
      </c>
      <c r="AK19" s="8"/>
      <c r="AL19" s="99"/>
    </row>
    <row r="20" spans="1:38" ht="16.5" customHeight="1" x14ac:dyDescent="0.2">
      <c r="A20" s="5">
        <v>10</v>
      </c>
      <c r="B20" s="6" t="str">
        <f>ESPANOL!C20</f>
        <v>FERMIN YUNIOR</v>
      </c>
      <c r="C20" s="95" t="str">
        <f>ESPANOL!D20</f>
        <v xml:space="preserve">CUSTODIO </v>
      </c>
      <c r="D20" s="96">
        <f>ESPANOL!AO20</f>
        <v>0</v>
      </c>
      <c r="E20" s="88" t="str">
        <f>ESPANOL!AU20</f>
        <v/>
      </c>
      <c r="F20" s="87" t="str">
        <f>ESPANOL!AY20</f>
        <v/>
      </c>
      <c r="G20" s="97">
        <f>IF(AND(NOT(ISBLANK(ESPANOL!AZ20)), NOT(ISBLANK(ESPANOL!BA20))), ESPANOL!AZ20 + ESPANOL!BA20, 0)</f>
        <v>0</v>
      </c>
      <c r="H20" s="98">
        <f>INGLES!AO20</f>
        <v>92</v>
      </c>
      <c r="I20" s="3" t="str">
        <f>INGLES!AU20</f>
        <v/>
      </c>
      <c r="J20" s="7" t="str">
        <f>INGLES!AY20</f>
        <v/>
      </c>
      <c r="K20" s="99">
        <f>IF(AND(NOT(ISBLANK(INGLES!AZ20)), NOT(ISBLANK(INGLES!BA20))), INGLES!AZ20 + INGLES!BA20, 0)</f>
        <v>0</v>
      </c>
      <c r="L20" s="96">
        <f>MATEMATICA!$AO20</f>
        <v>0</v>
      </c>
      <c r="M20" s="88" t="str">
        <f>MATEMATICA!$AU20</f>
        <v/>
      </c>
      <c r="N20" s="87" t="str">
        <f>MATEMATICA!$AY20</f>
        <v/>
      </c>
      <c r="O20" s="97">
        <f>IF(AND(NOT(ISBLANK(MATEMATICA!$AZ20)), NOT(ISBLANK(MATEMATICA!$BA20))), MATEMATICA!$AZ20 + MATEMATICA!$BA20, 0)</f>
        <v>0</v>
      </c>
      <c r="P20" s="96">
        <f>SOCIALES!$AO20</f>
        <v>59.375</v>
      </c>
      <c r="Q20" s="88" t="str">
        <f>SOCIALES!$AU20</f>
        <v/>
      </c>
      <c r="R20" s="87" t="str">
        <f>SOCIALES!$AY20</f>
        <v/>
      </c>
      <c r="S20" s="97">
        <f>IF(AND(NOT(ISBLANK(SOCIALES!$AZ20)), NOT(ISBLANK(SOCIALES!$BA20))), SOCIALES!$AZ20 + SOCIALES!$BA20, 0)</f>
        <v>0</v>
      </c>
      <c r="T20" s="96">
        <f>NATURALES!$AO20</f>
        <v>0</v>
      </c>
      <c r="U20" s="88" t="str">
        <f>NATURALES!$AU20</f>
        <v/>
      </c>
      <c r="V20" s="87" t="str">
        <f>NATURALES!$AY20</f>
        <v/>
      </c>
      <c r="W20" s="97">
        <f>IF(AND(NOT(ISBLANK(NATURALES!$AZ20)), NOT(ISBLANK(NATURALES!$BA20))), NATURALES!$AZ20 + NATURALES!$BA20, 0)</f>
        <v>0</v>
      </c>
      <c r="X20" s="96">
        <f>EDU.ARTISTICA!$AO20</f>
        <v>0</v>
      </c>
      <c r="Y20" s="88" t="str">
        <f>EDU.ARTISTICA!$AU20</f>
        <v/>
      </c>
      <c r="Z20" s="87" t="str">
        <f>EDU.ARTISTICA!$AY20</f>
        <v/>
      </c>
      <c r="AA20" s="97">
        <f>IF(AND(NOT(ISBLANK(EDU.ARTISTICA!$AZ20)), NOT(ISBLANK(EDU.ARTISTICA!$BA20))), EDU.ARTISTICA!$AZ20 + EDU.ARTISTICA!$BA20, 0)</f>
        <v>0</v>
      </c>
      <c r="AB20" s="96">
        <f>EDU.FISICA!$AO20</f>
        <v>0</v>
      </c>
      <c r="AC20" s="88" t="str">
        <f>EDU.FISICA!$AU20</f>
        <v/>
      </c>
      <c r="AD20" s="87" t="str">
        <f>EDU.FISICA!$AY20</f>
        <v/>
      </c>
      <c r="AE20" s="97">
        <f>IF(AND(NOT(ISBLANK(EDU.FISICA!$AZ20)), NOT(ISBLANK(EDU.FISICA!$BA20))), EDU.FISICA!$AZ20 + EDU.FISICA!$BA20, 0)</f>
        <v>0</v>
      </c>
      <c r="AF20" s="96">
        <f>RELIGION!$AO20</f>
        <v>0</v>
      </c>
      <c r="AG20" s="88" t="str">
        <f>RELIGION!$AU20</f>
        <v/>
      </c>
      <c r="AH20" s="87" t="str">
        <f>RELIGION!$AY20</f>
        <v/>
      </c>
      <c r="AI20" s="97">
        <f>IF(AND(NOT(ISBLANK(RELIGION!$AZ20)), NOT(ISBLANK(RELIGION!$BA20))), RELIGION!$AZ20 + RELIGION!$BA20, 0)</f>
        <v>0</v>
      </c>
      <c r="AJ20" s="100" t="str">
        <f t="shared" si="0"/>
        <v/>
      </c>
      <c r="AK20" s="8"/>
      <c r="AL20" s="99"/>
    </row>
    <row r="21" spans="1:38" ht="16.5" customHeight="1" x14ac:dyDescent="0.2">
      <c r="A21" s="5">
        <v>11</v>
      </c>
      <c r="B21" s="6" t="str">
        <f>ESPANOL!C21</f>
        <v>STIVEN</v>
      </c>
      <c r="C21" s="95" t="str">
        <f>ESPANOL!D21</f>
        <v>D´OLEO TORRES</v>
      </c>
      <c r="D21" s="96">
        <f>ESPANOL!AO21</f>
        <v>0</v>
      </c>
      <c r="E21" s="88" t="str">
        <f>ESPANOL!AU21</f>
        <v/>
      </c>
      <c r="F21" s="87" t="str">
        <f>ESPANOL!AY21</f>
        <v/>
      </c>
      <c r="G21" s="97">
        <f>IF(AND(NOT(ISBLANK(ESPANOL!AZ21)), NOT(ISBLANK(ESPANOL!BA21))), ESPANOL!AZ21 + ESPANOL!BA21, 0)</f>
        <v>0</v>
      </c>
      <c r="H21" s="98">
        <f>INGLES!AO21</f>
        <v>0</v>
      </c>
      <c r="I21" s="3" t="str">
        <f>INGLES!AU21</f>
        <v/>
      </c>
      <c r="J21" s="7" t="str">
        <f>INGLES!AY21</f>
        <v/>
      </c>
      <c r="K21" s="99">
        <f>IF(AND(NOT(ISBLANK(INGLES!AZ21)), NOT(ISBLANK(INGLES!BA21))), INGLES!AZ21 + INGLES!BA21, 0)</f>
        <v>0</v>
      </c>
      <c r="L21" s="96">
        <f>MATEMATICA!$AO21</f>
        <v>0</v>
      </c>
      <c r="M21" s="88" t="str">
        <f>MATEMATICA!$AU21</f>
        <v/>
      </c>
      <c r="N21" s="87" t="str">
        <f>MATEMATICA!$AY21</f>
        <v/>
      </c>
      <c r="O21" s="97">
        <f>IF(AND(NOT(ISBLANK(MATEMATICA!$AZ21)), NOT(ISBLANK(MATEMATICA!$BA21))), MATEMATICA!$AZ21 + MATEMATICA!$BA21, 0)</f>
        <v>0</v>
      </c>
      <c r="P21" s="96">
        <f>SOCIALES!$AO21</f>
        <v>0</v>
      </c>
      <c r="Q21" s="88" t="str">
        <f>SOCIALES!$AU21</f>
        <v/>
      </c>
      <c r="R21" s="87" t="str">
        <f>SOCIALES!$AY21</f>
        <v/>
      </c>
      <c r="S21" s="97">
        <f>IF(AND(NOT(ISBLANK(SOCIALES!$AZ21)), NOT(ISBLANK(SOCIALES!$BA21))), SOCIALES!$AZ21 + SOCIALES!$BA21, 0)</f>
        <v>0</v>
      </c>
      <c r="T21" s="96">
        <f>NATURALES!$AO21</f>
        <v>0</v>
      </c>
      <c r="U21" s="88" t="str">
        <f>NATURALES!$AU21</f>
        <v/>
      </c>
      <c r="V21" s="87" t="str">
        <f>NATURALES!$AY21</f>
        <v/>
      </c>
      <c r="W21" s="97">
        <f>IF(AND(NOT(ISBLANK(NATURALES!$AZ21)), NOT(ISBLANK(NATURALES!$BA21))), NATURALES!$AZ21 + NATURALES!$BA21, 0)</f>
        <v>0</v>
      </c>
      <c r="X21" s="96">
        <f>EDU.ARTISTICA!$AO21</f>
        <v>0</v>
      </c>
      <c r="Y21" s="88" t="str">
        <f>EDU.ARTISTICA!$AU21</f>
        <v/>
      </c>
      <c r="Z21" s="87" t="str">
        <f>EDU.ARTISTICA!$AY21</f>
        <v/>
      </c>
      <c r="AA21" s="97">
        <f>IF(AND(NOT(ISBLANK(EDU.ARTISTICA!$AZ21)), NOT(ISBLANK(EDU.ARTISTICA!$BA21))), EDU.ARTISTICA!$AZ21 + EDU.ARTISTICA!$BA21, 0)</f>
        <v>0</v>
      </c>
      <c r="AB21" s="96">
        <f>EDU.FISICA!$AO21</f>
        <v>0</v>
      </c>
      <c r="AC21" s="88" t="str">
        <f>EDU.FISICA!$AU21</f>
        <v/>
      </c>
      <c r="AD21" s="87" t="str">
        <f>EDU.FISICA!$AY21</f>
        <v/>
      </c>
      <c r="AE21" s="97">
        <f>IF(AND(NOT(ISBLANK(EDU.FISICA!$AZ21)), NOT(ISBLANK(EDU.FISICA!$BA21))), EDU.FISICA!$AZ21 + EDU.FISICA!$BA21, 0)</f>
        <v>0</v>
      </c>
      <c r="AF21" s="96">
        <f>RELIGION!$AO21</f>
        <v>0</v>
      </c>
      <c r="AG21" s="88" t="str">
        <f>RELIGION!$AU21</f>
        <v/>
      </c>
      <c r="AH21" s="87" t="str">
        <f>RELIGION!$AY21</f>
        <v/>
      </c>
      <c r="AI21" s="97">
        <f>IF(AND(NOT(ISBLANK(RELIGION!$AZ21)), NOT(ISBLANK(RELIGION!$BA21))), RELIGION!$AZ21 + RELIGION!$BA21, 0)</f>
        <v>0</v>
      </c>
      <c r="AJ21" s="100" t="str">
        <f t="shared" si="0"/>
        <v/>
      </c>
      <c r="AK21" s="8"/>
      <c r="AL21" s="99"/>
    </row>
    <row r="22" spans="1:38" ht="16.5" customHeight="1" x14ac:dyDescent="0.2">
      <c r="A22" s="5">
        <v>12</v>
      </c>
      <c r="B22" s="6" t="str">
        <f>ESPANOL!C22</f>
        <v>JORGE LUIS</v>
      </c>
      <c r="C22" s="95" t="str">
        <f>ESPANOL!D22</f>
        <v xml:space="preserve">DE JESUS  DE LA CRUZ </v>
      </c>
      <c r="D22" s="96">
        <f>ESPANOL!AO22</f>
        <v>0</v>
      </c>
      <c r="E22" s="88" t="str">
        <f>ESPANOL!AU22</f>
        <v/>
      </c>
      <c r="F22" s="87" t="str">
        <f>ESPANOL!AY22</f>
        <v/>
      </c>
      <c r="G22" s="97">
        <f>IF(AND(NOT(ISBLANK(ESPANOL!AZ22)), NOT(ISBLANK(ESPANOL!BA22))), ESPANOL!AZ22 + ESPANOL!BA22, 0)</f>
        <v>0</v>
      </c>
      <c r="H22" s="98">
        <f>INGLES!AO22</f>
        <v>78</v>
      </c>
      <c r="I22" s="3" t="str">
        <f>INGLES!AU22</f>
        <v/>
      </c>
      <c r="J22" s="7" t="str">
        <f>INGLES!AY22</f>
        <v/>
      </c>
      <c r="K22" s="99">
        <f>IF(AND(NOT(ISBLANK(INGLES!AZ22)), NOT(ISBLANK(INGLES!BA22))), INGLES!AZ22 + INGLES!BA22, 0)</f>
        <v>0</v>
      </c>
      <c r="L22" s="96">
        <f>MATEMATICA!$AO22</f>
        <v>0</v>
      </c>
      <c r="M22" s="88" t="str">
        <f>MATEMATICA!$AU22</f>
        <v/>
      </c>
      <c r="N22" s="87" t="str">
        <f>MATEMATICA!$AY22</f>
        <v/>
      </c>
      <c r="O22" s="97">
        <f>IF(AND(NOT(ISBLANK(MATEMATICA!$AZ22)), NOT(ISBLANK(MATEMATICA!$BA22))), MATEMATICA!$AZ22 + MATEMATICA!$BA22, 0)</f>
        <v>0</v>
      </c>
      <c r="P22" s="96">
        <f>SOCIALES!$AO22</f>
        <v>0</v>
      </c>
      <c r="Q22" s="88" t="str">
        <f>SOCIALES!$AU22</f>
        <v/>
      </c>
      <c r="R22" s="87" t="str">
        <f>SOCIALES!$AY22</f>
        <v/>
      </c>
      <c r="S22" s="97">
        <f>IF(AND(NOT(ISBLANK(SOCIALES!$AZ22)), NOT(ISBLANK(SOCIALES!$BA22))), SOCIALES!$AZ22 + SOCIALES!$BA22, 0)</f>
        <v>0</v>
      </c>
      <c r="T22" s="96">
        <f>NATURALES!$AO22</f>
        <v>0</v>
      </c>
      <c r="U22" s="88" t="str">
        <f>NATURALES!$AU22</f>
        <v/>
      </c>
      <c r="V22" s="87" t="str">
        <f>NATURALES!$AY22</f>
        <v/>
      </c>
      <c r="W22" s="97">
        <f>IF(AND(NOT(ISBLANK(NATURALES!$AZ22)), NOT(ISBLANK(NATURALES!$BA22))), NATURALES!$AZ22 + NATURALES!$BA22, 0)</f>
        <v>0</v>
      </c>
      <c r="X22" s="96">
        <f>EDU.ARTISTICA!$AO22</f>
        <v>0</v>
      </c>
      <c r="Y22" s="88" t="str">
        <f>EDU.ARTISTICA!$AU22</f>
        <v/>
      </c>
      <c r="Z22" s="87" t="str">
        <f>EDU.ARTISTICA!$AY22</f>
        <v/>
      </c>
      <c r="AA22" s="97">
        <f>IF(AND(NOT(ISBLANK(EDU.ARTISTICA!$AZ22)), NOT(ISBLANK(EDU.ARTISTICA!$BA22))), EDU.ARTISTICA!$AZ22 + EDU.ARTISTICA!$BA22, 0)</f>
        <v>0</v>
      </c>
      <c r="AB22" s="96">
        <f>EDU.FISICA!$AO22</f>
        <v>74.5625</v>
      </c>
      <c r="AC22" s="88" t="str">
        <f>EDU.FISICA!$AU22</f>
        <v/>
      </c>
      <c r="AD22" s="87" t="str">
        <f>EDU.FISICA!$AY22</f>
        <v/>
      </c>
      <c r="AE22" s="97">
        <f>IF(AND(NOT(ISBLANK(EDU.FISICA!$AZ22)), NOT(ISBLANK(EDU.FISICA!$BA22))), EDU.FISICA!$AZ22 + EDU.FISICA!$BA22, 0)</f>
        <v>0</v>
      </c>
      <c r="AF22" s="96">
        <f>RELIGION!$AO22</f>
        <v>0</v>
      </c>
      <c r="AG22" s="88" t="str">
        <f>RELIGION!$AU22</f>
        <v/>
      </c>
      <c r="AH22" s="87" t="str">
        <f>RELIGION!$AY22</f>
        <v/>
      </c>
      <c r="AI22" s="97">
        <f>IF(AND(NOT(ISBLANK(RELIGION!$AZ22)), NOT(ISBLANK(RELIGION!$BA22))), RELIGION!$AZ22 + RELIGION!$BA22, 0)</f>
        <v>0</v>
      </c>
      <c r="AJ22" s="100" t="str">
        <f t="shared" si="0"/>
        <v/>
      </c>
      <c r="AK22" s="8"/>
      <c r="AL22" s="99"/>
    </row>
    <row r="23" spans="1:38" ht="16.5" customHeight="1" x14ac:dyDescent="0.2">
      <c r="A23" s="5">
        <v>13</v>
      </c>
      <c r="B23" s="6" t="str">
        <f>ESPANOL!C23</f>
        <v>JEISY MARIA</v>
      </c>
      <c r="C23" s="95" t="str">
        <f>ESPANOL!D23</f>
        <v>DE LOS SANTOS REYES</v>
      </c>
      <c r="D23" s="96">
        <f>ESPANOL!AO23</f>
        <v>0</v>
      </c>
      <c r="E23" s="88" t="str">
        <f>ESPANOL!AU23</f>
        <v/>
      </c>
      <c r="F23" s="87" t="str">
        <f>ESPANOL!AY23</f>
        <v/>
      </c>
      <c r="G23" s="97">
        <f>IF(AND(NOT(ISBLANK(ESPANOL!AZ23)), NOT(ISBLANK(ESPANOL!BA23))), ESPANOL!AZ23 + ESPANOL!BA23, 0)</f>
        <v>0</v>
      </c>
      <c r="H23" s="98">
        <f>INGLES!AO23</f>
        <v>0</v>
      </c>
      <c r="I23" s="3" t="str">
        <f>INGLES!AU23</f>
        <v/>
      </c>
      <c r="J23" s="7" t="str">
        <f>INGLES!AY23</f>
        <v/>
      </c>
      <c r="K23" s="99">
        <f>IF(AND(NOT(ISBLANK(INGLES!AZ23)), NOT(ISBLANK(INGLES!BA23))), INGLES!AZ23 + INGLES!BA23, 0)</f>
        <v>0</v>
      </c>
      <c r="L23" s="96">
        <f>MATEMATICA!$AO23</f>
        <v>0</v>
      </c>
      <c r="M23" s="88" t="str">
        <f>MATEMATICA!$AU23</f>
        <v/>
      </c>
      <c r="N23" s="87" t="str">
        <f>MATEMATICA!$AY23</f>
        <v/>
      </c>
      <c r="O23" s="97">
        <f>IF(AND(NOT(ISBLANK(MATEMATICA!$AZ23)), NOT(ISBLANK(MATEMATICA!$BA23))), MATEMATICA!$AZ23 + MATEMATICA!$BA23, 0)</f>
        <v>0</v>
      </c>
      <c r="P23" s="96">
        <f>SOCIALES!$AO23</f>
        <v>0</v>
      </c>
      <c r="Q23" s="88" t="str">
        <f>SOCIALES!$AU23</f>
        <v/>
      </c>
      <c r="R23" s="87" t="str">
        <f>SOCIALES!$AY23</f>
        <v/>
      </c>
      <c r="S23" s="97">
        <f>IF(AND(NOT(ISBLANK(SOCIALES!$AZ23)), NOT(ISBLANK(SOCIALES!$BA23))), SOCIALES!$AZ23 + SOCIALES!$BA23, 0)</f>
        <v>0</v>
      </c>
      <c r="T23" s="96">
        <f>NATURALES!$AO23</f>
        <v>0</v>
      </c>
      <c r="U23" s="88" t="str">
        <f>NATURALES!$AU23</f>
        <v/>
      </c>
      <c r="V23" s="87" t="str">
        <f>NATURALES!$AY23</f>
        <v/>
      </c>
      <c r="W23" s="97">
        <f>IF(AND(NOT(ISBLANK(NATURALES!$AZ23)), NOT(ISBLANK(NATURALES!$BA23))), NATURALES!$AZ23 + NATURALES!$BA23, 0)</f>
        <v>0</v>
      </c>
      <c r="X23" s="96">
        <f>EDU.ARTISTICA!$AO23</f>
        <v>0</v>
      </c>
      <c r="Y23" s="88" t="str">
        <f>EDU.ARTISTICA!$AU23</f>
        <v/>
      </c>
      <c r="Z23" s="87" t="str">
        <f>EDU.ARTISTICA!$AY23</f>
        <v/>
      </c>
      <c r="AA23" s="97">
        <f>IF(AND(NOT(ISBLANK(EDU.ARTISTICA!$AZ23)), NOT(ISBLANK(EDU.ARTISTICA!$BA23))), EDU.ARTISTICA!$AZ23 + EDU.ARTISTICA!$BA23, 0)</f>
        <v>0</v>
      </c>
      <c r="AB23" s="96">
        <f>EDU.FISICA!$AO23</f>
        <v>0</v>
      </c>
      <c r="AC23" s="88" t="str">
        <f>EDU.FISICA!$AU23</f>
        <v/>
      </c>
      <c r="AD23" s="87" t="str">
        <f>EDU.FISICA!$AY23</f>
        <v/>
      </c>
      <c r="AE23" s="97">
        <f>IF(AND(NOT(ISBLANK(EDU.FISICA!$AZ23)), NOT(ISBLANK(EDU.FISICA!$BA23))), EDU.FISICA!$AZ23 + EDU.FISICA!$BA23, 0)</f>
        <v>0</v>
      </c>
      <c r="AF23" s="96">
        <f>RELIGION!$AO23</f>
        <v>0</v>
      </c>
      <c r="AG23" s="88" t="str">
        <f>RELIGION!$AU23</f>
        <v/>
      </c>
      <c r="AH23" s="87" t="str">
        <f>RELIGION!$AY23</f>
        <v/>
      </c>
      <c r="AI23" s="97">
        <f>IF(AND(NOT(ISBLANK(RELIGION!$AZ23)), NOT(ISBLANK(RELIGION!$BA23))), RELIGION!$AZ23 + RELIGION!$BA23, 0)</f>
        <v>0</v>
      </c>
      <c r="AJ23" s="100" t="str">
        <f t="shared" si="0"/>
        <v/>
      </c>
      <c r="AK23" s="8"/>
      <c r="AL23" s="99"/>
    </row>
    <row r="24" spans="1:38" ht="16.5" customHeight="1" x14ac:dyDescent="0.2">
      <c r="A24" s="5">
        <v>14</v>
      </c>
      <c r="B24" s="6" t="str">
        <f>ESPANOL!C24</f>
        <v>MARTINA ESMERALDA</v>
      </c>
      <c r="C24" s="95" t="str">
        <f>ESPANOL!D24</f>
        <v>DE OLEO BOCIO</v>
      </c>
      <c r="D24" s="96">
        <f>ESPANOL!AO24</f>
        <v>0</v>
      </c>
      <c r="E24" s="88" t="str">
        <f>ESPANOL!AU24</f>
        <v/>
      </c>
      <c r="F24" s="87" t="str">
        <f>ESPANOL!AY24</f>
        <v/>
      </c>
      <c r="G24" s="97">
        <f>IF(AND(NOT(ISBLANK(ESPANOL!AZ24)), NOT(ISBLANK(ESPANOL!BA24))), ESPANOL!AZ24 + ESPANOL!BA24, 0)</f>
        <v>0</v>
      </c>
      <c r="H24" s="98">
        <f>INGLES!AO24</f>
        <v>39</v>
      </c>
      <c r="I24" s="3" t="str">
        <f>INGLES!AU24</f>
        <v/>
      </c>
      <c r="J24" s="7" t="str">
        <f>INGLES!AY24</f>
        <v/>
      </c>
      <c r="K24" s="99">
        <f>IF(AND(NOT(ISBLANK(INGLES!AZ24)), NOT(ISBLANK(INGLES!BA24))), INGLES!AZ24 + INGLES!BA24, 0)</f>
        <v>0</v>
      </c>
      <c r="L24" s="96">
        <f>MATEMATICA!$AO24</f>
        <v>0</v>
      </c>
      <c r="M24" s="88" t="str">
        <f>MATEMATICA!$AU24</f>
        <v/>
      </c>
      <c r="N24" s="87" t="str">
        <f>MATEMATICA!$AY24</f>
        <v/>
      </c>
      <c r="O24" s="97">
        <f>IF(AND(NOT(ISBLANK(MATEMATICA!$AZ24)), NOT(ISBLANK(MATEMATICA!$BA24))), MATEMATICA!$AZ24 + MATEMATICA!$BA24, 0)</f>
        <v>0</v>
      </c>
      <c r="P24" s="96">
        <f>SOCIALES!$AO24</f>
        <v>0</v>
      </c>
      <c r="Q24" s="88" t="str">
        <f>SOCIALES!$AU24</f>
        <v/>
      </c>
      <c r="R24" s="87" t="str">
        <f>SOCIALES!$AY24</f>
        <v/>
      </c>
      <c r="S24" s="97">
        <f>IF(AND(NOT(ISBLANK(SOCIALES!$AZ24)), NOT(ISBLANK(SOCIALES!$BA24))), SOCIALES!$AZ24 + SOCIALES!$BA24, 0)</f>
        <v>0</v>
      </c>
      <c r="T24" s="96">
        <f>NATURALES!$AO24</f>
        <v>0</v>
      </c>
      <c r="U24" s="88" t="str">
        <f>NATURALES!$AU24</f>
        <v/>
      </c>
      <c r="V24" s="87" t="str">
        <f>NATURALES!$AY24</f>
        <v/>
      </c>
      <c r="W24" s="97">
        <f>IF(AND(NOT(ISBLANK(NATURALES!$AZ24)), NOT(ISBLANK(NATURALES!$BA24))), NATURALES!$AZ24 + NATURALES!$BA24, 0)</f>
        <v>0</v>
      </c>
      <c r="X24" s="96">
        <f>EDU.ARTISTICA!$AO24</f>
        <v>0</v>
      </c>
      <c r="Y24" s="88" t="str">
        <f>EDU.ARTISTICA!$AU24</f>
        <v/>
      </c>
      <c r="Z24" s="87" t="str">
        <f>EDU.ARTISTICA!$AY24</f>
        <v/>
      </c>
      <c r="AA24" s="97">
        <f>IF(AND(NOT(ISBLANK(EDU.ARTISTICA!$AZ24)), NOT(ISBLANK(EDU.ARTISTICA!$BA24))), EDU.ARTISTICA!$AZ24 + EDU.ARTISTICA!$BA24, 0)</f>
        <v>0</v>
      </c>
      <c r="AB24" s="96">
        <f>EDU.FISICA!$AO24</f>
        <v>0</v>
      </c>
      <c r="AC24" s="88" t="str">
        <f>EDU.FISICA!$AU24</f>
        <v/>
      </c>
      <c r="AD24" s="87" t="str">
        <f>EDU.FISICA!$AY24</f>
        <v/>
      </c>
      <c r="AE24" s="97">
        <f>IF(AND(NOT(ISBLANK(EDU.FISICA!$AZ24)), NOT(ISBLANK(EDU.FISICA!$BA24))), EDU.FISICA!$AZ24 + EDU.FISICA!$BA24, 0)</f>
        <v>0</v>
      </c>
      <c r="AF24" s="96">
        <f>RELIGION!$AO24</f>
        <v>0</v>
      </c>
      <c r="AG24" s="88" t="str">
        <f>RELIGION!$AU24</f>
        <v/>
      </c>
      <c r="AH24" s="87" t="str">
        <f>RELIGION!$AY24</f>
        <v/>
      </c>
      <c r="AI24" s="97">
        <f>IF(AND(NOT(ISBLANK(RELIGION!$AZ24)), NOT(ISBLANK(RELIGION!$BA24))), RELIGION!$AZ24 + RELIGION!$BA24, 0)</f>
        <v>0</v>
      </c>
      <c r="AJ24" s="100" t="str">
        <f t="shared" si="0"/>
        <v/>
      </c>
      <c r="AK24" s="8"/>
      <c r="AL24" s="99"/>
    </row>
    <row r="25" spans="1:38" ht="16.5" customHeight="1" x14ac:dyDescent="0.2">
      <c r="A25" s="5">
        <v>15</v>
      </c>
      <c r="B25" s="6" t="str">
        <f>ESPANOL!C25</f>
        <v>ANDY JAVIER</v>
      </c>
      <c r="C25" s="95" t="str">
        <f>ESPANOL!D25</f>
        <v>DIAZ MENA</v>
      </c>
      <c r="D25" s="96">
        <f>ESPANOL!AO25</f>
        <v>0</v>
      </c>
      <c r="E25" s="88" t="str">
        <f>ESPANOL!AU25</f>
        <v/>
      </c>
      <c r="F25" s="87" t="str">
        <f>ESPANOL!AY25</f>
        <v/>
      </c>
      <c r="G25" s="97">
        <f>IF(AND(NOT(ISBLANK(ESPANOL!AZ25)), NOT(ISBLANK(ESPANOL!BA25))), ESPANOL!AZ25 + ESPANOL!BA25, 0)</f>
        <v>0</v>
      </c>
      <c r="H25" s="98">
        <f>INGLES!AO25</f>
        <v>78</v>
      </c>
      <c r="I25" s="3" t="str">
        <f>INGLES!AU25</f>
        <v/>
      </c>
      <c r="J25" s="7" t="str">
        <f>INGLES!AY25</f>
        <v/>
      </c>
      <c r="K25" s="99">
        <f>IF(AND(NOT(ISBLANK(INGLES!AZ25)), NOT(ISBLANK(INGLES!BA25))), INGLES!AZ25 + INGLES!BA25, 0)</f>
        <v>0</v>
      </c>
      <c r="L25" s="96">
        <f>MATEMATICA!$AO25</f>
        <v>0</v>
      </c>
      <c r="M25" s="88" t="str">
        <f>MATEMATICA!$AU25</f>
        <v/>
      </c>
      <c r="N25" s="87" t="str">
        <f>MATEMATICA!$AY25</f>
        <v/>
      </c>
      <c r="O25" s="97">
        <f>IF(AND(NOT(ISBLANK(MATEMATICA!$AZ25)), NOT(ISBLANK(MATEMATICA!$BA25))), MATEMATICA!$AZ25 + MATEMATICA!$BA25, 0)</f>
        <v>0</v>
      </c>
      <c r="P25" s="96">
        <f>SOCIALES!$AO25</f>
        <v>0</v>
      </c>
      <c r="Q25" s="88" t="str">
        <f>SOCIALES!$AU25</f>
        <v/>
      </c>
      <c r="R25" s="87" t="str">
        <f>SOCIALES!$AY25</f>
        <v/>
      </c>
      <c r="S25" s="97">
        <f>IF(AND(NOT(ISBLANK(SOCIALES!$AZ25)), NOT(ISBLANK(SOCIALES!$BA25))), SOCIALES!$AZ25 + SOCIALES!$BA25, 0)</f>
        <v>0</v>
      </c>
      <c r="T25" s="96">
        <f>NATURALES!$AO25</f>
        <v>0</v>
      </c>
      <c r="U25" s="88" t="str">
        <f>NATURALES!$AU25</f>
        <v/>
      </c>
      <c r="V25" s="87" t="str">
        <f>NATURALES!$AY25</f>
        <v/>
      </c>
      <c r="W25" s="97">
        <f>IF(AND(NOT(ISBLANK(NATURALES!$AZ25)), NOT(ISBLANK(NATURALES!$BA25))), NATURALES!$AZ25 + NATURALES!$BA25, 0)</f>
        <v>0</v>
      </c>
      <c r="X25" s="96">
        <f>EDU.ARTISTICA!$AO25</f>
        <v>0</v>
      </c>
      <c r="Y25" s="88" t="str">
        <f>EDU.ARTISTICA!$AU25</f>
        <v/>
      </c>
      <c r="Z25" s="87" t="str">
        <f>EDU.ARTISTICA!$AY25</f>
        <v/>
      </c>
      <c r="AA25" s="97">
        <f>IF(AND(NOT(ISBLANK(EDU.ARTISTICA!$AZ25)), NOT(ISBLANK(EDU.ARTISTICA!$BA25))), EDU.ARTISTICA!$AZ25 + EDU.ARTISTICA!$BA25, 0)</f>
        <v>0</v>
      </c>
      <c r="AB25" s="96">
        <f>EDU.FISICA!$AO25</f>
        <v>0</v>
      </c>
      <c r="AC25" s="88" t="str">
        <f>EDU.FISICA!$AU25</f>
        <v/>
      </c>
      <c r="AD25" s="87" t="str">
        <f>EDU.FISICA!$AY25</f>
        <v/>
      </c>
      <c r="AE25" s="97">
        <f>IF(AND(NOT(ISBLANK(EDU.FISICA!$AZ25)), NOT(ISBLANK(EDU.FISICA!$BA25))), EDU.FISICA!$AZ25 + EDU.FISICA!$BA25, 0)</f>
        <v>0</v>
      </c>
      <c r="AF25" s="96">
        <f>RELIGION!$AO25</f>
        <v>0</v>
      </c>
      <c r="AG25" s="88" t="str">
        <f>RELIGION!$AU25</f>
        <v/>
      </c>
      <c r="AH25" s="87" t="str">
        <f>RELIGION!$AY25</f>
        <v/>
      </c>
      <c r="AI25" s="97">
        <f>IF(AND(NOT(ISBLANK(RELIGION!$AZ25)), NOT(ISBLANK(RELIGION!$BA25))), RELIGION!$AZ25 + RELIGION!$BA25, 0)</f>
        <v>0</v>
      </c>
      <c r="AJ25" s="100" t="str">
        <f t="shared" si="0"/>
        <v/>
      </c>
      <c r="AK25" s="8"/>
      <c r="AL25" s="99"/>
    </row>
    <row r="26" spans="1:38" ht="16.5" customHeight="1" x14ac:dyDescent="0.2">
      <c r="A26" s="5">
        <v>16</v>
      </c>
      <c r="B26" s="6" t="str">
        <f>ESPANOL!C26</f>
        <v>KEMY MARVENS</v>
      </c>
      <c r="C26" s="95" t="str">
        <f>ESPANOL!D26</f>
        <v xml:space="preserve">DUTERVIL </v>
      </c>
      <c r="D26" s="96">
        <f>ESPANOL!AO26</f>
        <v>0</v>
      </c>
      <c r="E26" s="88" t="str">
        <f>ESPANOL!AU26</f>
        <v/>
      </c>
      <c r="F26" s="87" t="str">
        <f>ESPANOL!AY26</f>
        <v/>
      </c>
      <c r="G26" s="97">
        <f>IF(AND(NOT(ISBLANK(ESPANOL!AZ26)), NOT(ISBLANK(ESPANOL!BA26))), ESPANOL!AZ26 + ESPANOL!BA26, 0)</f>
        <v>0</v>
      </c>
      <c r="H26" s="98">
        <f>INGLES!AO26</f>
        <v>80</v>
      </c>
      <c r="I26" s="3" t="str">
        <f>INGLES!AU26</f>
        <v/>
      </c>
      <c r="J26" s="7" t="str">
        <f>INGLES!AY26</f>
        <v/>
      </c>
      <c r="K26" s="99">
        <f>IF(AND(NOT(ISBLANK(INGLES!AZ26)), NOT(ISBLANK(INGLES!BA26))), INGLES!AZ26 + INGLES!BA26, 0)</f>
        <v>0</v>
      </c>
      <c r="L26" s="96">
        <f>MATEMATICA!$AO26</f>
        <v>0</v>
      </c>
      <c r="M26" s="88" t="str">
        <f>MATEMATICA!$AU26</f>
        <v/>
      </c>
      <c r="N26" s="87" t="str">
        <f>MATEMATICA!$AY26</f>
        <v/>
      </c>
      <c r="O26" s="97">
        <f>IF(AND(NOT(ISBLANK(MATEMATICA!$AZ26)), NOT(ISBLANK(MATEMATICA!$BA26))), MATEMATICA!$AZ26 + MATEMATICA!$BA26, 0)</f>
        <v>0</v>
      </c>
      <c r="P26" s="96">
        <f>SOCIALES!$AO26</f>
        <v>70.9375</v>
      </c>
      <c r="Q26" s="88" t="str">
        <f>SOCIALES!$AU26</f>
        <v/>
      </c>
      <c r="R26" s="87" t="str">
        <f>SOCIALES!$AY26</f>
        <v/>
      </c>
      <c r="S26" s="97">
        <f>IF(AND(NOT(ISBLANK(SOCIALES!$AZ26)), NOT(ISBLANK(SOCIALES!$BA26))), SOCIALES!$AZ26 + SOCIALES!$BA26, 0)</f>
        <v>0</v>
      </c>
      <c r="T26" s="96">
        <f>NATURALES!$AO26</f>
        <v>0</v>
      </c>
      <c r="U26" s="88" t="str">
        <f>NATURALES!$AU26</f>
        <v/>
      </c>
      <c r="V26" s="87" t="str">
        <f>NATURALES!$AY26</f>
        <v/>
      </c>
      <c r="W26" s="97">
        <f>IF(AND(NOT(ISBLANK(NATURALES!$AZ26)), NOT(ISBLANK(NATURALES!$BA26))), NATURALES!$AZ26 + NATURALES!$BA26, 0)</f>
        <v>0</v>
      </c>
      <c r="X26" s="96">
        <f>EDU.ARTISTICA!$AO26</f>
        <v>0</v>
      </c>
      <c r="Y26" s="88" t="str">
        <f>EDU.ARTISTICA!$AU26</f>
        <v/>
      </c>
      <c r="Z26" s="87" t="str">
        <f>EDU.ARTISTICA!$AY26</f>
        <v/>
      </c>
      <c r="AA26" s="97">
        <f>IF(AND(NOT(ISBLANK(EDU.ARTISTICA!$AZ26)), NOT(ISBLANK(EDU.ARTISTICA!$BA26))), EDU.ARTISTICA!$AZ26 + EDU.ARTISTICA!$BA26, 0)</f>
        <v>0</v>
      </c>
      <c r="AB26" s="96">
        <f>EDU.FISICA!$AO26</f>
        <v>0</v>
      </c>
      <c r="AC26" s="88" t="str">
        <f>EDU.FISICA!$AU26</f>
        <v/>
      </c>
      <c r="AD26" s="87" t="str">
        <f>EDU.FISICA!$AY26</f>
        <v/>
      </c>
      <c r="AE26" s="97">
        <f>IF(AND(NOT(ISBLANK(EDU.FISICA!$AZ26)), NOT(ISBLANK(EDU.FISICA!$BA26))), EDU.FISICA!$AZ26 + EDU.FISICA!$BA26, 0)</f>
        <v>0</v>
      </c>
      <c r="AF26" s="96">
        <f>RELIGION!$AO26</f>
        <v>0</v>
      </c>
      <c r="AG26" s="88" t="str">
        <f>RELIGION!$AU26</f>
        <v/>
      </c>
      <c r="AH26" s="87" t="str">
        <f>RELIGION!$AY26</f>
        <v/>
      </c>
      <c r="AI26" s="97">
        <f>IF(AND(NOT(ISBLANK(RELIGION!$AZ26)), NOT(ISBLANK(RELIGION!$BA26))), RELIGION!$AZ26 + RELIGION!$BA26, 0)</f>
        <v>0</v>
      </c>
      <c r="AJ26" s="100" t="str">
        <f t="shared" si="0"/>
        <v/>
      </c>
      <c r="AK26" s="8"/>
      <c r="AL26" s="99"/>
    </row>
    <row r="27" spans="1:38" ht="16.5" customHeight="1" x14ac:dyDescent="0.2">
      <c r="A27" s="5">
        <v>17</v>
      </c>
      <c r="B27" s="6" t="str">
        <f>ESPANOL!C27</f>
        <v>ANGEL LUIS</v>
      </c>
      <c r="C27" s="95" t="str">
        <f>ESPANOL!D27</f>
        <v>ENCARNACION RUIZ</v>
      </c>
      <c r="D27" s="96">
        <f>ESPANOL!AO27</f>
        <v>0</v>
      </c>
      <c r="E27" s="88" t="str">
        <f>ESPANOL!AU27</f>
        <v/>
      </c>
      <c r="F27" s="87" t="str">
        <f>ESPANOL!AY27</f>
        <v/>
      </c>
      <c r="G27" s="97">
        <f>IF(AND(NOT(ISBLANK(ESPANOL!AZ27)), NOT(ISBLANK(ESPANOL!BA27))), ESPANOL!AZ27 + ESPANOL!BA27, 0)</f>
        <v>0</v>
      </c>
      <c r="H27" s="98">
        <f>INGLES!AO27</f>
        <v>0</v>
      </c>
      <c r="I27" s="3" t="str">
        <f>INGLES!AU27</f>
        <v/>
      </c>
      <c r="J27" s="7" t="str">
        <f>INGLES!AY27</f>
        <v/>
      </c>
      <c r="K27" s="99">
        <f>IF(AND(NOT(ISBLANK(INGLES!AZ27)), NOT(ISBLANK(INGLES!BA27))), INGLES!AZ27 + INGLES!BA27, 0)</f>
        <v>0</v>
      </c>
      <c r="L27" s="96">
        <f>MATEMATICA!$AO27</f>
        <v>0</v>
      </c>
      <c r="M27" s="88" t="str">
        <f>MATEMATICA!$AU27</f>
        <v/>
      </c>
      <c r="N27" s="87" t="str">
        <f>MATEMATICA!$AY27</f>
        <v/>
      </c>
      <c r="O27" s="97">
        <f>IF(AND(NOT(ISBLANK(MATEMATICA!$AZ27)), NOT(ISBLANK(MATEMATICA!$BA27))), MATEMATICA!$AZ27 + MATEMATICA!$BA27, 0)</f>
        <v>0</v>
      </c>
      <c r="P27" s="96">
        <f>SOCIALES!$AO27</f>
        <v>0</v>
      </c>
      <c r="Q27" s="88" t="str">
        <f>SOCIALES!$AU27</f>
        <v/>
      </c>
      <c r="R27" s="87" t="str">
        <f>SOCIALES!$AY27</f>
        <v/>
      </c>
      <c r="S27" s="97">
        <f>IF(AND(NOT(ISBLANK(SOCIALES!$AZ27)), NOT(ISBLANK(SOCIALES!$BA27))), SOCIALES!$AZ27 + SOCIALES!$BA27, 0)</f>
        <v>0</v>
      </c>
      <c r="T27" s="96">
        <f>NATURALES!$AO27</f>
        <v>0</v>
      </c>
      <c r="U27" s="88" t="str">
        <f>NATURALES!$AU27</f>
        <v/>
      </c>
      <c r="V27" s="87" t="str">
        <f>NATURALES!$AY27</f>
        <v/>
      </c>
      <c r="W27" s="97">
        <f>IF(AND(NOT(ISBLANK(NATURALES!$AZ27)), NOT(ISBLANK(NATURALES!$BA27))), NATURALES!$AZ27 + NATURALES!$BA27, 0)</f>
        <v>0</v>
      </c>
      <c r="X27" s="96">
        <f>EDU.ARTISTICA!$AO27</f>
        <v>0</v>
      </c>
      <c r="Y27" s="88" t="str">
        <f>EDU.ARTISTICA!$AU27</f>
        <v/>
      </c>
      <c r="Z27" s="87" t="str">
        <f>EDU.ARTISTICA!$AY27</f>
        <v/>
      </c>
      <c r="AA27" s="97">
        <f>IF(AND(NOT(ISBLANK(EDU.ARTISTICA!$AZ27)), NOT(ISBLANK(EDU.ARTISTICA!$BA27))), EDU.ARTISTICA!$AZ27 + EDU.ARTISTICA!$BA27, 0)</f>
        <v>0</v>
      </c>
      <c r="AB27" s="96">
        <f>EDU.FISICA!$AO27</f>
        <v>0</v>
      </c>
      <c r="AC27" s="88" t="str">
        <f>EDU.FISICA!$AU27</f>
        <v/>
      </c>
      <c r="AD27" s="87" t="str">
        <f>EDU.FISICA!$AY27</f>
        <v/>
      </c>
      <c r="AE27" s="97">
        <f>IF(AND(NOT(ISBLANK(EDU.FISICA!$AZ27)), NOT(ISBLANK(EDU.FISICA!$BA27))), EDU.FISICA!$AZ27 + EDU.FISICA!$BA27, 0)</f>
        <v>0</v>
      </c>
      <c r="AF27" s="96">
        <f>RELIGION!$AO27</f>
        <v>0</v>
      </c>
      <c r="AG27" s="88" t="str">
        <f>RELIGION!$AU27</f>
        <v/>
      </c>
      <c r="AH27" s="87" t="str">
        <f>RELIGION!$AY27</f>
        <v/>
      </c>
      <c r="AI27" s="97">
        <f>IF(AND(NOT(ISBLANK(RELIGION!$AZ27)), NOT(ISBLANK(RELIGION!$BA27))), RELIGION!$AZ27 + RELIGION!$BA27, 0)</f>
        <v>0</v>
      </c>
      <c r="AJ27" s="100" t="str">
        <f t="shared" si="0"/>
        <v/>
      </c>
      <c r="AK27" s="8"/>
      <c r="AL27" s="99"/>
    </row>
    <row r="28" spans="1:38" ht="16.5" customHeight="1" x14ac:dyDescent="0.2">
      <c r="A28" s="5">
        <v>18</v>
      </c>
      <c r="B28" s="6" t="str">
        <f>ESPANOL!C28</f>
        <v>VICTOR MANUEL</v>
      </c>
      <c r="C28" s="95" t="str">
        <f>ESPANOL!D28</f>
        <v>FERRAND SANTO</v>
      </c>
      <c r="D28" s="96">
        <f>ESPANOL!AO28</f>
        <v>0</v>
      </c>
      <c r="E28" s="88" t="str">
        <f>ESPANOL!AU28</f>
        <v/>
      </c>
      <c r="F28" s="87" t="str">
        <f>ESPANOL!AY28</f>
        <v/>
      </c>
      <c r="G28" s="97">
        <f>IF(AND(NOT(ISBLANK(ESPANOL!AZ28)), NOT(ISBLANK(ESPANOL!BA28))), ESPANOL!AZ28 + ESPANOL!BA28, 0)</f>
        <v>0</v>
      </c>
      <c r="H28" s="98">
        <f>INGLES!AO28</f>
        <v>0</v>
      </c>
      <c r="I28" s="3" t="str">
        <f>INGLES!AU28</f>
        <v/>
      </c>
      <c r="J28" s="7" t="str">
        <f>INGLES!AY28</f>
        <v/>
      </c>
      <c r="K28" s="99">
        <f>IF(AND(NOT(ISBLANK(INGLES!AZ28)), NOT(ISBLANK(INGLES!BA28))), INGLES!AZ28 + INGLES!BA28, 0)</f>
        <v>0</v>
      </c>
      <c r="L28" s="96">
        <f>MATEMATICA!$AO28</f>
        <v>0</v>
      </c>
      <c r="M28" s="88" t="str">
        <f>MATEMATICA!$AU28</f>
        <v/>
      </c>
      <c r="N28" s="87" t="str">
        <f>MATEMATICA!$AY28</f>
        <v/>
      </c>
      <c r="O28" s="97">
        <f>IF(AND(NOT(ISBLANK(MATEMATICA!$AZ28)), NOT(ISBLANK(MATEMATICA!$BA28))), MATEMATICA!$AZ28 + MATEMATICA!$BA28, 0)</f>
        <v>0</v>
      </c>
      <c r="P28" s="96">
        <f>SOCIALES!$AO28</f>
        <v>0</v>
      </c>
      <c r="Q28" s="88" t="str">
        <f>SOCIALES!$AU28</f>
        <v/>
      </c>
      <c r="R28" s="87" t="str">
        <f>SOCIALES!$AY28</f>
        <v/>
      </c>
      <c r="S28" s="97">
        <f>IF(AND(NOT(ISBLANK(SOCIALES!$AZ28)), NOT(ISBLANK(SOCIALES!$BA28))), SOCIALES!$AZ28 + SOCIALES!$BA28, 0)</f>
        <v>0</v>
      </c>
      <c r="T28" s="96">
        <f>NATURALES!$AO28</f>
        <v>0</v>
      </c>
      <c r="U28" s="88" t="str">
        <f>NATURALES!$AU28</f>
        <v/>
      </c>
      <c r="V28" s="87" t="str">
        <f>NATURALES!$AY28</f>
        <v/>
      </c>
      <c r="W28" s="97">
        <f>IF(AND(NOT(ISBLANK(NATURALES!$AZ28)), NOT(ISBLANK(NATURALES!$BA28))), NATURALES!$AZ28 + NATURALES!$BA28, 0)</f>
        <v>0</v>
      </c>
      <c r="X28" s="96">
        <f>EDU.ARTISTICA!$AO28</f>
        <v>0</v>
      </c>
      <c r="Y28" s="88" t="str">
        <f>EDU.ARTISTICA!$AU28</f>
        <v/>
      </c>
      <c r="Z28" s="87" t="str">
        <f>EDU.ARTISTICA!$AY28</f>
        <v/>
      </c>
      <c r="AA28" s="97">
        <f>IF(AND(NOT(ISBLANK(EDU.ARTISTICA!$AZ28)), NOT(ISBLANK(EDU.ARTISTICA!$BA28))), EDU.ARTISTICA!$AZ28 + EDU.ARTISTICA!$BA28, 0)</f>
        <v>0</v>
      </c>
      <c r="AB28" s="96">
        <f>EDU.FISICA!$AO28</f>
        <v>0</v>
      </c>
      <c r="AC28" s="88" t="str">
        <f>EDU.FISICA!$AU28</f>
        <v/>
      </c>
      <c r="AD28" s="87" t="str">
        <f>EDU.FISICA!$AY28</f>
        <v/>
      </c>
      <c r="AE28" s="97">
        <f>IF(AND(NOT(ISBLANK(EDU.FISICA!$AZ28)), NOT(ISBLANK(EDU.FISICA!$BA28))), EDU.FISICA!$AZ28 + EDU.FISICA!$BA28, 0)</f>
        <v>0</v>
      </c>
      <c r="AF28" s="96">
        <f>RELIGION!$AO28</f>
        <v>0</v>
      </c>
      <c r="AG28" s="88" t="str">
        <f>RELIGION!$AU28</f>
        <v/>
      </c>
      <c r="AH28" s="87" t="str">
        <f>RELIGION!$AY28</f>
        <v/>
      </c>
      <c r="AI28" s="97">
        <f>IF(AND(NOT(ISBLANK(RELIGION!$AZ28)), NOT(ISBLANK(RELIGION!$BA28))), RELIGION!$AZ28 + RELIGION!$BA28, 0)</f>
        <v>0</v>
      </c>
      <c r="AJ28" s="100" t="str">
        <f t="shared" si="0"/>
        <v/>
      </c>
      <c r="AK28" s="8"/>
      <c r="AL28" s="104"/>
    </row>
    <row r="29" spans="1:38" ht="16.5" customHeight="1" x14ac:dyDescent="0.2">
      <c r="A29" s="5">
        <v>19</v>
      </c>
      <c r="B29" s="6" t="str">
        <f>ESPANOL!C29</f>
        <v>VALERIO ALEXANDER</v>
      </c>
      <c r="C29" s="95" t="str">
        <f>ESPANOL!D29</f>
        <v>GARCIA FIGUEROA</v>
      </c>
      <c r="D29" s="96">
        <f>ESPANOL!AO29</f>
        <v>0</v>
      </c>
      <c r="E29" s="88" t="str">
        <f>ESPANOL!AU29</f>
        <v/>
      </c>
      <c r="F29" s="87" t="str">
        <f>ESPANOL!AY29</f>
        <v/>
      </c>
      <c r="G29" s="97">
        <f>IF(AND(NOT(ISBLANK(ESPANOL!AZ29)), NOT(ISBLANK(ESPANOL!BA29))), ESPANOL!AZ29 + ESPANOL!BA29, 0)</f>
        <v>0</v>
      </c>
      <c r="H29" s="98">
        <f>INGLES!AO29</f>
        <v>0</v>
      </c>
      <c r="I29" s="3" t="str">
        <f>INGLES!AU29</f>
        <v/>
      </c>
      <c r="J29" s="7" t="str">
        <f>INGLES!AY29</f>
        <v/>
      </c>
      <c r="K29" s="99">
        <f>IF(AND(NOT(ISBLANK(INGLES!AZ29)), NOT(ISBLANK(INGLES!BA29))), INGLES!AZ29 + INGLES!BA29, 0)</f>
        <v>0</v>
      </c>
      <c r="L29" s="96">
        <f>MATEMATICA!$AO29</f>
        <v>0</v>
      </c>
      <c r="M29" s="88" t="str">
        <f>MATEMATICA!$AU29</f>
        <v/>
      </c>
      <c r="N29" s="87" t="str">
        <f>MATEMATICA!$AY29</f>
        <v/>
      </c>
      <c r="O29" s="97">
        <f>IF(AND(NOT(ISBLANK(MATEMATICA!$AZ29)), NOT(ISBLANK(MATEMATICA!$BA29))), MATEMATICA!$AZ29 + MATEMATICA!$BA29, 0)</f>
        <v>0</v>
      </c>
      <c r="P29" s="96">
        <f>SOCIALES!$AO29</f>
        <v>0</v>
      </c>
      <c r="Q29" s="88" t="str">
        <f>SOCIALES!$AU29</f>
        <v/>
      </c>
      <c r="R29" s="87" t="str">
        <f>SOCIALES!$AY29</f>
        <v/>
      </c>
      <c r="S29" s="97">
        <f>IF(AND(NOT(ISBLANK(SOCIALES!$AZ29)), NOT(ISBLANK(SOCIALES!$BA29))), SOCIALES!$AZ29 + SOCIALES!$BA29, 0)</f>
        <v>0</v>
      </c>
      <c r="T29" s="96">
        <f>NATURALES!$AO29</f>
        <v>0</v>
      </c>
      <c r="U29" s="88" t="str">
        <f>NATURALES!$AU29</f>
        <v/>
      </c>
      <c r="V29" s="87" t="str">
        <f>NATURALES!$AY29</f>
        <v/>
      </c>
      <c r="W29" s="97">
        <f>IF(AND(NOT(ISBLANK(NATURALES!$AZ29)), NOT(ISBLANK(NATURALES!$BA29))), NATURALES!$AZ29 + NATURALES!$BA29, 0)</f>
        <v>0</v>
      </c>
      <c r="X29" s="96">
        <f>EDU.ARTISTICA!$AO29</f>
        <v>0</v>
      </c>
      <c r="Y29" s="88" t="str">
        <f>EDU.ARTISTICA!$AU29</f>
        <v/>
      </c>
      <c r="Z29" s="87" t="str">
        <f>EDU.ARTISTICA!$AY29</f>
        <v/>
      </c>
      <c r="AA29" s="97">
        <f>IF(AND(NOT(ISBLANK(EDU.ARTISTICA!$AZ29)), NOT(ISBLANK(EDU.ARTISTICA!$BA29))), EDU.ARTISTICA!$AZ29 + EDU.ARTISTICA!$BA29, 0)</f>
        <v>0</v>
      </c>
      <c r="AB29" s="96">
        <f>EDU.FISICA!$AO29</f>
        <v>0</v>
      </c>
      <c r="AC29" s="88" t="str">
        <f>EDU.FISICA!$AU29</f>
        <v/>
      </c>
      <c r="AD29" s="87" t="str">
        <f>EDU.FISICA!$AY29</f>
        <v/>
      </c>
      <c r="AE29" s="97">
        <f>IF(AND(NOT(ISBLANK(EDU.FISICA!$AZ29)), NOT(ISBLANK(EDU.FISICA!$BA29))), EDU.FISICA!$AZ29 + EDU.FISICA!$BA29, 0)</f>
        <v>0</v>
      </c>
      <c r="AF29" s="96">
        <f>RELIGION!$AO29</f>
        <v>0</v>
      </c>
      <c r="AG29" s="88" t="str">
        <f>RELIGION!$AU29</f>
        <v/>
      </c>
      <c r="AH29" s="87" t="str">
        <f>RELIGION!$AY29</f>
        <v/>
      </c>
      <c r="AI29" s="97">
        <f>IF(AND(NOT(ISBLANK(RELIGION!$AZ29)), NOT(ISBLANK(RELIGION!$BA29))), RELIGION!$AZ29 + RELIGION!$BA29, 0)</f>
        <v>0</v>
      </c>
      <c r="AJ29" s="100" t="str">
        <f t="shared" si="0"/>
        <v/>
      </c>
      <c r="AK29" s="8"/>
      <c r="AL29" s="104"/>
    </row>
    <row r="30" spans="1:38" ht="16.5" customHeight="1" x14ac:dyDescent="0.2">
      <c r="A30" s="5">
        <v>20</v>
      </c>
      <c r="B30" s="6" t="str">
        <f>ESPANOL!C30</f>
        <v>VALERY</v>
      </c>
      <c r="C30" s="95" t="str">
        <f>ESPANOL!D30</f>
        <v>GARCIA SEPULVEDA</v>
      </c>
      <c r="D30" s="96">
        <f>ESPANOL!AO30</f>
        <v>0</v>
      </c>
      <c r="E30" s="88" t="str">
        <f>ESPANOL!AU30</f>
        <v/>
      </c>
      <c r="F30" s="87" t="str">
        <f>ESPANOL!AY30</f>
        <v/>
      </c>
      <c r="G30" s="97">
        <f>IF(AND(NOT(ISBLANK(ESPANOL!AZ30)), NOT(ISBLANK(ESPANOL!BA30))), ESPANOL!AZ30 + ESPANOL!BA30, 0)</f>
        <v>0</v>
      </c>
      <c r="H30" s="98">
        <f>INGLES!AO30</f>
        <v>0</v>
      </c>
      <c r="I30" s="3" t="str">
        <f>INGLES!AU30</f>
        <v/>
      </c>
      <c r="J30" s="7" t="str">
        <f>INGLES!AY30</f>
        <v/>
      </c>
      <c r="K30" s="99">
        <f>IF(AND(NOT(ISBLANK(INGLES!AZ30)), NOT(ISBLANK(INGLES!BA30))), INGLES!AZ30 + INGLES!BA30, 0)</f>
        <v>0</v>
      </c>
      <c r="L30" s="96">
        <f>MATEMATICA!$AO30</f>
        <v>0</v>
      </c>
      <c r="M30" s="88" t="str">
        <f>MATEMATICA!$AU30</f>
        <v/>
      </c>
      <c r="N30" s="87" t="str">
        <f>MATEMATICA!$AY30</f>
        <v/>
      </c>
      <c r="O30" s="97">
        <f>IF(AND(NOT(ISBLANK(MATEMATICA!$AZ30)), NOT(ISBLANK(MATEMATICA!$BA30))), MATEMATICA!$AZ30 + MATEMATICA!$BA30, 0)</f>
        <v>0</v>
      </c>
      <c r="P30" s="96">
        <f>SOCIALES!$AO30</f>
        <v>0</v>
      </c>
      <c r="Q30" s="88" t="str">
        <f>SOCIALES!$AU30</f>
        <v/>
      </c>
      <c r="R30" s="87" t="str">
        <f>SOCIALES!$AY30</f>
        <v/>
      </c>
      <c r="S30" s="97">
        <f>IF(AND(NOT(ISBLANK(SOCIALES!$AZ30)), NOT(ISBLANK(SOCIALES!$BA30))), SOCIALES!$AZ30 + SOCIALES!$BA30, 0)</f>
        <v>0</v>
      </c>
      <c r="T30" s="96">
        <f>NATURALES!$AO30</f>
        <v>0</v>
      </c>
      <c r="U30" s="88" t="str">
        <f>NATURALES!$AU30</f>
        <v/>
      </c>
      <c r="V30" s="87" t="str">
        <f>NATURALES!$AY30</f>
        <v/>
      </c>
      <c r="W30" s="97">
        <f>IF(AND(NOT(ISBLANK(NATURALES!$AZ30)), NOT(ISBLANK(NATURALES!$BA30))), NATURALES!$AZ30 + NATURALES!$BA30, 0)</f>
        <v>0</v>
      </c>
      <c r="X30" s="96">
        <f>EDU.ARTISTICA!$AO30</f>
        <v>0</v>
      </c>
      <c r="Y30" s="88" t="str">
        <f>EDU.ARTISTICA!$AU30</f>
        <v/>
      </c>
      <c r="Z30" s="87" t="str">
        <f>EDU.ARTISTICA!$AY30</f>
        <v/>
      </c>
      <c r="AA30" s="97">
        <f>IF(AND(NOT(ISBLANK(EDU.ARTISTICA!$AZ30)), NOT(ISBLANK(EDU.ARTISTICA!$BA30))), EDU.ARTISTICA!$AZ30 + EDU.ARTISTICA!$BA30, 0)</f>
        <v>0</v>
      </c>
      <c r="AB30" s="96">
        <f>EDU.FISICA!$AO30</f>
        <v>0</v>
      </c>
      <c r="AC30" s="88" t="str">
        <f>EDU.FISICA!$AU30</f>
        <v/>
      </c>
      <c r="AD30" s="87" t="str">
        <f>EDU.FISICA!$AY30</f>
        <v/>
      </c>
      <c r="AE30" s="97">
        <f>IF(AND(NOT(ISBLANK(EDU.FISICA!$AZ30)), NOT(ISBLANK(EDU.FISICA!$BA30))), EDU.FISICA!$AZ30 + EDU.FISICA!$BA30, 0)</f>
        <v>0</v>
      </c>
      <c r="AF30" s="96">
        <f>RELIGION!$AO30</f>
        <v>0</v>
      </c>
      <c r="AG30" s="88" t="str">
        <f>RELIGION!$AU30</f>
        <v/>
      </c>
      <c r="AH30" s="87" t="str">
        <f>RELIGION!$AY30</f>
        <v/>
      </c>
      <c r="AI30" s="97">
        <f>IF(AND(NOT(ISBLANK(RELIGION!$AZ30)), NOT(ISBLANK(RELIGION!$BA30))), RELIGION!$AZ30 + RELIGION!$BA30, 0)</f>
        <v>0</v>
      </c>
      <c r="AJ30" s="100" t="str">
        <f t="shared" si="0"/>
        <v/>
      </c>
      <c r="AK30" s="8"/>
      <c r="AL30" s="99"/>
    </row>
    <row r="31" spans="1:38" ht="16.5" customHeight="1" x14ac:dyDescent="0.2">
      <c r="A31" s="5">
        <v>21</v>
      </c>
      <c r="B31" s="6" t="str">
        <f>ESPANOL!C31</f>
        <v>MITCHELINA</v>
      </c>
      <c r="C31" s="95" t="str">
        <f>ESPANOL!D31</f>
        <v>GASPAR MICHELLE</v>
      </c>
      <c r="D31" s="96">
        <f>ESPANOL!AO31</f>
        <v>0</v>
      </c>
      <c r="E31" s="88" t="str">
        <f>ESPANOL!AU31</f>
        <v/>
      </c>
      <c r="F31" s="87" t="str">
        <f>ESPANOL!AY31</f>
        <v/>
      </c>
      <c r="G31" s="97">
        <f>IF(AND(NOT(ISBLANK(ESPANOL!AZ31)), NOT(ISBLANK(ESPANOL!BA31))), ESPANOL!AZ31 + ESPANOL!BA31, 0)</f>
        <v>0</v>
      </c>
      <c r="H31" s="98">
        <f>INGLES!AO31</f>
        <v>0</v>
      </c>
      <c r="I31" s="3" t="str">
        <f>INGLES!AU31</f>
        <v/>
      </c>
      <c r="J31" s="7" t="str">
        <f>INGLES!AY31</f>
        <v/>
      </c>
      <c r="K31" s="99">
        <f>IF(AND(NOT(ISBLANK(INGLES!AZ31)), NOT(ISBLANK(INGLES!BA31))), INGLES!AZ31 + INGLES!BA31, 0)</f>
        <v>0</v>
      </c>
      <c r="L31" s="96">
        <f>MATEMATICA!$AO31</f>
        <v>0</v>
      </c>
      <c r="M31" s="88" t="str">
        <f>MATEMATICA!$AU31</f>
        <v/>
      </c>
      <c r="N31" s="87" t="str">
        <f>MATEMATICA!$AY31</f>
        <v/>
      </c>
      <c r="O31" s="97">
        <f>IF(AND(NOT(ISBLANK(MATEMATICA!$AZ31)), NOT(ISBLANK(MATEMATICA!$BA31))), MATEMATICA!$AZ31 + MATEMATICA!$BA31, 0)</f>
        <v>0</v>
      </c>
      <c r="P31" s="96">
        <f>SOCIALES!$AO31</f>
        <v>59.75</v>
      </c>
      <c r="Q31" s="88" t="str">
        <f>SOCIALES!$AU31</f>
        <v/>
      </c>
      <c r="R31" s="87" t="str">
        <f>SOCIALES!$AY31</f>
        <v/>
      </c>
      <c r="S31" s="97">
        <f>IF(AND(NOT(ISBLANK(SOCIALES!$AZ31)), NOT(ISBLANK(SOCIALES!$BA31))), SOCIALES!$AZ31 + SOCIALES!$BA31, 0)</f>
        <v>0</v>
      </c>
      <c r="T31" s="96">
        <f>NATURALES!$AO31</f>
        <v>0</v>
      </c>
      <c r="U31" s="88" t="str">
        <f>NATURALES!$AU31</f>
        <v/>
      </c>
      <c r="V31" s="87" t="str">
        <f>NATURALES!$AY31</f>
        <v/>
      </c>
      <c r="W31" s="97">
        <f>IF(AND(NOT(ISBLANK(NATURALES!$AZ31)), NOT(ISBLANK(NATURALES!$BA31))), NATURALES!$AZ31 + NATURALES!$BA31, 0)</f>
        <v>0</v>
      </c>
      <c r="X31" s="96">
        <f>EDU.ARTISTICA!$AO31</f>
        <v>0</v>
      </c>
      <c r="Y31" s="88" t="str">
        <f>EDU.ARTISTICA!$AU31</f>
        <v/>
      </c>
      <c r="Z31" s="87" t="str">
        <f>EDU.ARTISTICA!$AY31</f>
        <v/>
      </c>
      <c r="AA31" s="97">
        <f>IF(AND(NOT(ISBLANK(EDU.ARTISTICA!$AZ31)), NOT(ISBLANK(EDU.ARTISTICA!$BA31))), EDU.ARTISTICA!$AZ31 + EDU.ARTISTICA!$BA31, 0)</f>
        <v>0</v>
      </c>
      <c r="AB31" s="96">
        <f>EDU.FISICA!$AO31</f>
        <v>0</v>
      </c>
      <c r="AC31" s="88" t="str">
        <f>EDU.FISICA!$AU31</f>
        <v/>
      </c>
      <c r="AD31" s="87" t="str">
        <f>EDU.FISICA!$AY31</f>
        <v/>
      </c>
      <c r="AE31" s="97">
        <f>IF(AND(NOT(ISBLANK(EDU.FISICA!$AZ31)), NOT(ISBLANK(EDU.FISICA!$BA31))), EDU.FISICA!$AZ31 + EDU.FISICA!$BA31, 0)</f>
        <v>0</v>
      </c>
      <c r="AF31" s="96">
        <f>RELIGION!$AO31</f>
        <v>0</v>
      </c>
      <c r="AG31" s="88" t="str">
        <f>RELIGION!$AU31</f>
        <v/>
      </c>
      <c r="AH31" s="87" t="str">
        <f>RELIGION!$AY31</f>
        <v/>
      </c>
      <c r="AI31" s="97">
        <f>IF(AND(NOT(ISBLANK(RELIGION!$AZ31)), NOT(ISBLANK(RELIGION!$BA31))), RELIGION!$AZ31 + RELIGION!$BA31, 0)</f>
        <v>0</v>
      </c>
      <c r="AJ31" s="100" t="str">
        <f t="shared" si="0"/>
        <v/>
      </c>
      <c r="AK31" s="8"/>
      <c r="AL31" s="104"/>
    </row>
    <row r="32" spans="1:38" ht="16.5" customHeight="1" x14ac:dyDescent="0.2">
      <c r="A32" s="5">
        <v>22</v>
      </c>
      <c r="B32" s="6" t="str">
        <f>ESPANOL!C32</f>
        <v>RAY ROBERT</v>
      </c>
      <c r="C32" s="95" t="str">
        <f>ESPANOL!D32</f>
        <v>HERNANDEZ CEBALLOS</v>
      </c>
      <c r="D32" s="96">
        <f>ESPANOL!AO32</f>
        <v>0</v>
      </c>
      <c r="E32" s="88" t="str">
        <f>ESPANOL!AU32</f>
        <v/>
      </c>
      <c r="F32" s="87" t="str">
        <f>ESPANOL!AY32</f>
        <v/>
      </c>
      <c r="G32" s="97">
        <f>IF(AND(NOT(ISBLANK(ESPANOL!AZ32)), NOT(ISBLANK(ESPANOL!BA32))), ESPANOL!AZ32 + ESPANOL!BA32, 0)</f>
        <v>0</v>
      </c>
      <c r="H32" s="98">
        <f>INGLES!AO32</f>
        <v>90</v>
      </c>
      <c r="I32" s="3" t="str">
        <f>INGLES!AU32</f>
        <v/>
      </c>
      <c r="J32" s="7" t="str">
        <f>INGLES!AY32</f>
        <v/>
      </c>
      <c r="K32" s="99">
        <f>IF(AND(NOT(ISBLANK(INGLES!AZ32)), NOT(ISBLANK(INGLES!BA32))), INGLES!AZ32 + INGLES!BA32, 0)</f>
        <v>0</v>
      </c>
      <c r="L32" s="96">
        <f>MATEMATICA!$AO32</f>
        <v>0</v>
      </c>
      <c r="M32" s="88" t="str">
        <f>MATEMATICA!$AU32</f>
        <v/>
      </c>
      <c r="N32" s="87" t="str">
        <f>MATEMATICA!$AY32</f>
        <v/>
      </c>
      <c r="O32" s="97">
        <f>IF(AND(NOT(ISBLANK(MATEMATICA!$AZ32)), NOT(ISBLANK(MATEMATICA!$BA32))), MATEMATICA!$AZ32 + MATEMATICA!$BA32, 0)</f>
        <v>0</v>
      </c>
      <c r="P32" s="96">
        <f>SOCIALES!$AO32</f>
        <v>0</v>
      </c>
      <c r="Q32" s="88" t="str">
        <f>SOCIALES!$AU32</f>
        <v/>
      </c>
      <c r="R32" s="87" t="str">
        <f>SOCIALES!$AY32</f>
        <v/>
      </c>
      <c r="S32" s="97">
        <f>IF(AND(NOT(ISBLANK(SOCIALES!$AZ32)), NOT(ISBLANK(SOCIALES!$BA32))), SOCIALES!$AZ32 + SOCIALES!$BA32, 0)</f>
        <v>0</v>
      </c>
      <c r="T32" s="96">
        <f>NATURALES!$AO32</f>
        <v>0</v>
      </c>
      <c r="U32" s="88" t="str">
        <f>NATURALES!$AU32</f>
        <v/>
      </c>
      <c r="V32" s="87" t="str">
        <f>NATURALES!$AY32</f>
        <v/>
      </c>
      <c r="W32" s="97">
        <f>IF(AND(NOT(ISBLANK(NATURALES!$AZ32)), NOT(ISBLANK(NATURALES!$BA32))), NATURALES!$AZ32 + NATURALES!$BA32, 0)</f>
        <v>0</v>
      </c>
      <c r="X32" s="96">
        <f>EDU.ARTISTICA!$AO32</f>
        <v>0</v>
      </c>
      <c r="Y32" s="88" t="str">
        <f>EDU.ARTISTICA!$AU32</f>
        <v/>
      </c>
      <c r="Z32" s="87" t="str">
        <f>EDU.ARTISTICA!$AY32</f>
        <v/>
      </c>
      <c r="AA32" s="97">
        <f>IF(AND(NOT(ISBLANK(EDU.ARTISTICA!$AZ32)), NOT(ISBLANK(EDU.ARTISTICA!$BA32))), EDU.ARTISTICA!$AZ32 + EDU.ARTISTICA!$BA32, 0)</f>
        <v>0</v>
      </c>
      <c r="AB32" s="96">
        <f>EDU.FISICA!$AO32</f>
        <v>0</v>
      </c>
      <c r="AC32" s="88" t="str">
        <f>EDU.FISICA!$AU32</f>
        <v/>
      </c>
      <c r="AD32" s="87" t="str">
        <f>EDU.FISICA!$AY32</f>
        <v/>
      </c>
      <c r="AE32" s="97">
        <f>IF(AND(NOT(ISBLANK(EDU.FISICA!$AZ32)), NOT(ISBLANK(EDU.FISICA!$BA32))), EDU.FISICA!$AZ32 + EDU.FISICA!$BA32, 0)</f>
        <v>0</v>
      </c>
      <c r="AF32" s="96">
        <f>RELIGION!$AO32</f>
        <v>0</v>
      </c>
      <c r="AG32" s="88" t="str">
        <f>RELIGION!$AU32</f>
        <v/>
      </c>
      <c r="AH32" s="87" t="str">
        <f>RELIGION!$AY32</f>
        <v/>
      </c>
      <c r="AI32" s="97">
        <f>IF(AND(NOT(ISBLANK(RELIGION!$AZ32)), NOT(ISBLANK(RELIGION!$BA32))), RELIGION!$AZ32 + RELIGION!$BA32, 0)</f>
        <v>0</v>
      </c>
      <c r="AJ32" s="100" t="str">
        <f t="shared" si="0"/>
        <v/>
      </c>
      <c r="AK32" s="8"/>
      <c r="AL32" s="99"/>
    </row>
    <row r="33" spans="1:38" ht="16.5" customHeight="1" x14ac:dyDescent="0.2">
      <c r="A33" s="5">
        <v>23</v>
      </c>
      <c r="B33" s="6" t="str">
        <f>ESPANOL!C33</f>
        <v>JEFFERSON</v>
      </c>
      <c r="C33" s="95" t="str">
        <f>ESPANOL!D33</f>
        <v>JEAN PEREZ</v>
      </c>
      <c r="D33" s="96">
        <f>ESPANOL!AO33</f>
        <v>0</v>
      </c>
      <c r="E33" s="88" t="str">
        <f>ESPANOL!AU33</f>
        <v/>
      </c>
      <c r="F33" s="87" t="str">
        <f>ESPANOL!AY33</f>
        <v/>
      </c>
      <c r="G33" s="97">
        <f>IF(AND(NOT(ISBLANK(ESPANOL!AZ33)), NOT(ISBLANK(ESPANOL!BA33))), ESPANOL!AZ33 + ESPANOL!BA33, 0)</f>
        <v>0</v>
      </c>
      <c r="H33" s="98">
        <f>INGLES!AO33</f>
        <v>36</v>
      </c>
      <c r="I33" s="3" t="str">
        <f>INGLES!AU33</f>
        <v/>
      </c>
      <c r="J33" s="7" t="str">
        <f>INGLES!AY33</f>
        <v/>
      </c>
      <c r="K33" s="99">
        <f>IF(AND(NOT(ISBLANK(INGLES!AZ33)), NOT(ISBLANK(INGLES!BA33))), INGLES!AZ33 + INGLES!BA33, 0)</f>
        <v>0</v>
      </c>
      <c r="L33" s="96">
        <f>MATEMATICA!$AO33</f>
        <v>0</v>
      </c>
      <c r="M33" s="88" t="str">
        <f>MATEMATICA!$AU33</f>
        <v/>
      </c>
      <c r="N33" s="87" t="str">
        <f>MATEMATICA!$AY33</f>
        <v/>
      </c>
      <c r="O33" s="97">
        <f>IF(AND(NOT(ISBLANK(MATEMATICA!$AZ33)), NOT(ISBLANK(MATEMATICA!$BA33))), MATEMATICA!$AZ33 + MATEMATICA!$BA33, 0)</f>
        <v>0</v>
      </c>
      <c r="P33" s="96">
        <f>SOCIALES!$AO33</f>
        <v>0</v>
      </c>
      <c r="Q33" s="88" t="str">
        <f>SOCIALES!$AU33</f>
        <v/>
      </c>
      <c r="R33" s="87" t="str">
        <f>SOCIALES!$AY33</f>
        <v/>
      </c>
      <c r="S33" s="97">
        <f>IF(AND(NOT(ISBLANK(SOCIALES!$AZ33)), NOT(ISBLANK(SOCIALES!$BA33))), SOCIALES!$AZ33 + SOCIALES!$BA33, 0)</f>
        <v>0</v>
      </c>
      <c r="T33" s="96">
        <f>NATURALES!$AO33</f>
        <v>0</v>
      </c>
      <c r="U33" s="88" t="str">
        <f>NATURALES!$AU33</f>
        <v/>
      </c>
      <c r="V33" s="87" t="str">
        <f>NATURALES!$AY33</f>
        <v/>
      </c>
      <c r="W33" s="97">
        <f>IF(AND(NOT(ISBLANK(NATURALES!$AZ33)), NOT(ISBLANK(NATURALES!$BA33))), NATURALES!$AZ33 + NATURALES!$BA33, 0)</f>
        <v>0</v>
      </c>
      <c r="X33" s="96">
        <f>EDU.ARTISTICA!$AO33</f>
        <v>0</v>
      </c>
      <c r="Y33" s="88" t="str">
        <f>EDU.ARTISTICA!$AU33</f>
        <v/>
      </c>
      <c r="Z33" s="87" t="str">
        <f>EDU.ARTISTICA!$AY33</f>
        <v/>
      </c>
      <c r="AA33" s="97">
        <f>IF(AND(NOT(ISBLANK(EDU.ARTISTICA!$AZ33)), NOT(ISBLANK(EDU.ARTISTICA!$BA33))), EDU.ARTISTICA!$AZ33 + EDU.ARTISTICA!$BA33, 0)</f>
        <v>0</v>
      </c>
      <c r="AB33" s="96">
        <f>EDU.FISICA!$AO33</f>
        <v>0</v>
      </c>
      <c r="AC33" s="88" t="str">
        <f>EDU.FISICA!$AU33</f>
        <v/>
      </c>
      <c r="AD33" s="87" t="str">
        <f>EDU.FISICA!$AY33</f>
        <v/>
      </c>
      <c r="AE33" s="97">
        <f>IF(AND(NOT(ISBLANK(EDU.FISICA!$AZ33)), NOT(ISBLANK(EDU.FISICA!$BA33))), EDU.FISICA!$AZ33 + EDU.FISICA!$BA33, 0)</f>
        <v>0</v>
      </c>
      <c r="AF33" s="96">
        <f>RELIGION!$AO33</f>
        <v>0</v>
      </c>
      <c r="AG33" s="88" t="str">
        <f>RELIGION!$AU33</f>
        <v/>
      </c>
      <c r="AH33" s="87" t="str">
        <f>RELIGION!$AY33</f>
        <v/>
      </c>
      <c r="AI33" s="97">
        <f>IF(AND(NOT(ISBLANK(RELIGION!$AZ33)), NOT(ISBLANK(RELIGION!$BA33))), RELIGION!$AZ33 + RELIGION!$BA33, 0)</f>
        <v>0</v>
      </c>
      <c r="AJ33" s="100" t="str">
        <f t="shared" si="0"/>
        <v/>
      </c>
      <c r="AK33" s="8"/>
      <c r="AL33" s="99"/>
    </row>
    <row r="34" spans="1:38" ht="16.5" customHeight="1" x14ac:dyDescent="0.2">
      <c r="A34" s="5">
        <v>24</v>
      </c>
      <c r="B34" s="6" t="str">
        <f>ESPANOL!C34</f>
        <v>WENDEL</v>
      </c>
      <c r="C34" s="95" t="str">
        <f>ESPANOL!D34</f>
        <v xml:space="preserve">JEAN </v>
      </c>
      <c r="D34" s="96">
        <f>ESPANOL!AO34</f>
        <v>0</v>
      </c>
      <c r="E34" s="88" t="str">
        <f>ESPANOL!AU34</f>
        <v/>
      </c>
      <c r="F34" s="87" t="str">
        <f>ESPANOL!AY34</f>
        <v/>
      </c>
      <c r="G34" s="97">
        <f>IF(AND(NOT(ISBLANK(ESPANOL!AZ34)), NOT(ISBLANK(ESPANOL!BA34))), ESPANOL!AZ34 + ESPANOL!BA34, 0)</f>
        <v>0</v>
      </c>
      <c r="H34" s="98">
        <f>INGLES!AO34</f>
        <v>80</v>
      </c>
      <c r="I34" s="3" t="str">
        <f>INGLES!AU34</f>
        <v/>
      </c>
      <c r="J34" s="7" t="str">
        <f>INGLES!AY34</f>
        <v/>
      </c>
      <c r="K34" s="99">
        <f>IF(AND(NOT(ISBLANK(INGLES!AZ34)), NOT(ISBLANK(INGLES!BA34))), INGLES!AZ34 + INGLES!BA34, 0)</f>
        <v>0</v>
      </c>
      <c r="L34" s="96">
        <f>MATEMATICA!$AO34</f>
        <v>0</v>
      </c>
      <c r="M34" s="88" t="str">
        <f>MATEMATICA!$AU34</f>
        <v/>
      </c>
      <c r="N34" s="87" t="str">
        <f>MATEMATICA!$AY34</f>
        <v/>
      </c>
      <c r="O34" s="97">
        <f>IF(AND(NOT(ISBLANK(MATEMATICA!$AZ34)), NOT(ISBLANK(MATEMATICA!$BA34))), MATEMATICA!$AZ34 + MATEMATICA!$BA34, 0)</f>
        <v>0</v>
      </c>
      <c r="P34" s="96">
        <f>SOCIALES!$AO34</f>
        <v>0</v>
      </c>
      <c r="Q34" s="88" t="str">
        <f>SOCIALES!$AU34</f>
        <v/>
      </c>
      <c r="R34" s="87" t="str">
        <f>SOCIALES!$AY34</f>
        <v/>
      </c>
      <c r="S34" s="97">
        <f>IF(AND(NOT(ISBLANK(SOCIALES!$AZ34)), NOT(ISBLANK(SOCIALES!$BA34))), SOCIALES!$AZ34 + SOCIALES!$BA34, 0)</f>
        <v>0</v>
      </c>
      <c r="T34" s="96">
        <f>NATURALES!$AO34</f>
        <v>0</v>
      </c>
      <c r="U34" s="88" t="str">
        <f>NATURALES!$AU34</f>
        <v/>
      </c>
      <c r="V34" s="87" t="str">
        <f>NATURALES!$AY34</f>
        <v/>
      </c>
      <c r="W34" s="97">
        <f>IF(AND(NOT(ISBLANK(NATURALES!$AZ34)), NOT(ISBLANK(NATURALES!$BA34))), NATURALES!$AZ34 + NATURALES!$BA34, 0)</f>
        <v>0</v>
      </c>
      <c r="X34" s="96">
        <f>EDU.ARTISTICA!$AO34</f>
        <v>0</v>
      </c>
      <c r="Y34" s="88" t="str">
        <f>EDU.ARTISTICA!$AU34</f>
        <v/>
      </c>
      <c r="Z34" s="87" t="str">
        <f>EDU.ARTISTICA!$AY34</f>
        <v/>
      </c>
      <c r="AA34" s="97">
        <f>IF(AND(NOT(ISBLANK(EDU.ARTISTICA!$AZ34)), NOT(ISBLANK(EDU.ARTISTICA!$BA34))), EDU.ARTISTICA!$AZ34 + EDU.ARTISTICA!$BA34, 0)</f>
        <v>0</v>
      </c>
      <c r="AB34" s="96">
        <f>EDU.FISICA!$AO34</f>
        <v>0</v>
      </c>
      <c r="AC34" s="88" t="str">
        <f>EDU.FISICA!$AU34</f>
        <v/>
      </c>
      <c r="AD34" s="87" t="str">
        <f>EDU.FISICA!$AY34</f>
        <v/>
      </c>
      <c r="AE34" s="97">
        <f>IF(AND(NOT(ISBLANK(EDU.FISICA!$AZ34)), NOT(ISBLANK(EDU.FISICA!$BA34))), EDU.FISICA!$AZ34 + EDU.FISICA!$BA34, 0)</f>
        <v>0</v>
      </c>
      <c r="AF34" s="96">
        <f>RELIGION!$AO34</f>
        <v>0</v>
      </c>
      <c r="AG34" s="88" t="str">
        <f>RELIGION!$AU34</f>
        <v/>
      </c>
      <c r="AH34" s="87" t="str">
        <f>RELIGION!$AY34</f>
        <v/>
      </c>
      <c r="AI34" s="97">
        <f>IF(AND(NOT(ISBLANK(RELIGION!$AZ34)), NOT(ISBLANK(RELIGION!$BA34))), RELIGION!$AZ34 + RELIGION!$BA34, 0)</f>
        <v>0</v>
      </c>
      <c r="AJ34" s="100" t="str">
        <f t="shared" si="0"/>
        <v/>
      </c>
      <c r="AK34" s="105"/>
      <c r="AL34" s="99"/>
    </row>
    <row r="35" spans="1:38" ht="16.5" customHeight="1" x14ac:dyDescent="0.2">
      <c r="A35" s="5">
        <v>25</v>
      </c>
      <c r="B35" s="6" t="str">
        <f>ESPANOL!C35</f>
        <v>LUIS MARIO</v>
      </c>
      <c r="C35" s="95" t="str">
        <f>ESPANOL!D35</f>
        <v>LAURENCIO DEL ROSARIO</v>
      </c>
      <c r="D35" s="96">
        <f>ESPANOL!AO35</f>
        <v>0</v>
      </c>
      <c r="E35" s="88" t="str">
        <f>ESPANOL!AU35</f>
        <v/>
      </c>
      <c r="F35" s="87" t="str">
        <f>ESPANOL!AY35</f>
        <v/>
      </c>
      <c r="G35" s="97">
        <f>IF(AND(NOT(ISBLANK(ESPANOL!AZ35)), NOT(ISBLANK(ESPANOL!BA35))), ESPANOL!AZ35 + ESPANOL!BA35, 0)</f>
        <v>0</v>
      </c>
      <c r="H35" s="98">
        <f>INGLES!AO35</f>
        <v>0</v>
      </c>
      <c r="I35" s="3" t="str">
        <f>INGLES!AU35</f>
        <v/>
      </c>
      <c r="J35" s="7" t="str">
        <f>INGLES!AY35</f>
        <v/>
      </c>
      <c r="K35" s="99">
        <f>IF(AND(NOT(ISBLANK(INGLES!AZ35)), NOT(ISBLANK(INGLES!BA35))), INGLES!AZ35 + INGLES!BA35, 0)</f>
        <v>0</v>
      </c>
      <c r="L35" s="96">
        <f>MATEMATICA!$AO35</f>
        <v>0</v>
      </c>
      <c r="M35" s="88" t="str">
        <f>MATEMATICA!$AU35</f>
        <v/>
      </c>
      <c r="N35" s="87" t="str">
        <f>MATEMATICA!$AY35</f>
        <v/>
      </c>
      <c r="O35" s="97">
        <f>IF(AND(NOT(ISBLANK(MATEMATICA!$AZ35)), NOT(ISBLANK(MATEMATICA!$BA35))), MATEMATICA!$AZ35 + MATEMATICA!$BA35, 0)</f>
        <v>0</v>
      </c>
      <c r="P35" s="96">
        <f>SOCIALES!$AO35</f>
        <v>0</v>
      </c>
      <c r="Q35" s="88" t="str">
        <f>SOCIALES!$AU35</f>
        <v/>
      </c>
      <c r="R35" s="87" t="str">
        <f>SOCIALES!$AY35</f>
        <v/>
      </c>
      <c r="S35" s="97">
        <f>IF(AND(NOT(ISBLANK(SOCIALES!$AZ35)), NOT(ISBLANK(SOCIALES!$BA35))), SOCIALES!$AZ35 + SOCIALES!$BA35, 0)</f>
        <v>0</v>
      </c>
      <c r="T35" s="96">
        <f>NATURALES!$AO35</f>
        <v>0</v>
      </c>
      <c r="U35" s="88" t="str">
        <f>NATURALES!$AU35</f>
        <v/>
      </c>
      <c r="V35" s="87" t="str">
        <f>NATURALES!$AY35</f>
        <v/>
      </c>
      <c r="W35" s="97">
        <f>IF(AND(NOT(ISBLANK(NATURALES!$AZ35)), NOT(ISBLANK(NATURALES!$BA35))), NATURALES!$AZ35 + NATURALES!$BA35, 0)</f>
        <v>0</v>
      </c>
      <c r="X35" s="96">
        <f>EDU.ARTISTICA!$AO35</f>
        <v>0</v>
      </c>
      <c r="Y35" s="88" t="str">
        <f>EDU.ARTISTICA!$AU35</f>
        <v/>
      </c>
      <c r="Z35" s="87" t="str">
        <f>EDU.ARTISTICA!$AY35</f>
        <v/>
      </c>
      <c r="AA35" s="97">
        <f>IF(AND(NOT(ISBLANK(EDU.ARTISTICA!$AZ35)), NOT(ISBLANK(EDU.ARTISTICA!$BA35))), EDU.ARTISTICA!$AZ35 + EDU.ARTISTICA!$BA35, 0)</f>
        <v>0</v>
      </c>
      <c r="AB35" s="96">
        <f>EDU.FISICA!$AO35</f>
        <v>0</v>
      </c>
      <c r="AC35" s="88" t="str">
        <f>EDU.FISICA!$AU35</f>
        <v/>
      </c>
      <c r="AD35" s="87" t="str">
        <f>EDU.FISICA!$AY35</f>
        <v/>
      </c>
      <c r="AE35" s="97">
        <f>IF(AND(NOT(ISBLANK(EDU.FISICA!$AZ35)), NOT(ISBLANK(EDU.FISICA!$BA35))), EDU.FISICA!$AZ35 + EDU.FISICA!$BA35, 0)</f>
        <v>0</v>
      </c>
      <c r="AF35" s="96">
        <f>RELIGION!$AO35</f>
        <v>0</v>
      </c>
      <c r="AG35" s="88" t="str">
        <f>RELIGION!$AU35</f>
        <v/>
      </c>
      <c r="AH35" s="87" t="str">
        <f>RELIGION!$AY35</f>
        <v/>
      </c>
      <c r="AI35" s="97">
        <f>IF(AND(NOT(ISBLANK(RELIGION!$AZ35)), NOT(ISBLANK(RELIGION!$BA35))), RELIGION!$AZ35 + RELIGION!$BA35, 0)</f>
        <v>0</v>
      </c>
      <c r="AJ35" s="100" t="str">
        <f t="shared" si="0"/>
        <v/>
      </c>
      <c r="AK35" s="106"/>
      <c r="AL35" s="107"/>
    </row>
    <row r="36" spans="1:38" ht="16.5" customHeight="1" x14ac:dyDescent="0.2">
      <c r="A36" s="5">
        <v>26</v>
      </c>
      <c r="B36" s="6" t="str">
        <f>ESPANOL!C36</f>
        <v>SAMUEL ANTONIO</v>
      </c>
      <c r="C36" s="95" t="str">
        <f>ESPANOL!D36</f>
        <v>LIRIANO AMADOR</v>
      </c>
      <c r="D36" s="96">
        <f>ESPANOL!AO36</f>
        <v>0</v>
      </c>
      <c r="E36" s="88" t="str">
        <f>ESPANOL!AU36</f>
        <v/>
      </c>
      <c r="F36" s="87" t="str">
        <f>ESPANOL!AY36</f>
        <v/>
      </c>
      <c r="G36" s="97">
        <f>IF(AND(NOT(ISBLANK(ESPANOL!AZ36)), NOT(ISBLANK(ESPANOL!BA36))), ESPANOL!AZ36 + ESPANOL!BA36, 0)</f>
        <v>0</v>
      </c>
      <c r="H36" s="98">
        <f>INGLES!AO36</f>
        <v>0</v>
      </c>
      <c r="I36" s="3" t="str">
        <f>INGLES!AU36</f>
        <v/>
      </c>
      <c r="J36" s="7" t="str">
        <f>INGLES!AY36</f>
        <v/>
      </c>
      <c r="K36" s="99">
        <f>IF(AND(NOT(ISBLANK(INGLES!AZ36)), NOT(ISBLANK(INGLES!BA36))), INGLES!AZ36 + INGLES!BA36, 0)</f>
        <v>0</v>
      </c>
      <c r="L36" s="96">
        <f>MATEMATICA!$AO36</f>
        <v>0</v>
      </c>
      <c r="M36" s="88" t="str">
        <f>MATEMATICA!$AU36</f>
        <v/>
      </c>
      <c r="N36" s="87" t="str">
        <f>MATEMATICA!$AY36</f>
        <v/>
      </c>
      <c r="O36" s="97">
        <f>IF(AND(NOT(ISBLANK(MATEMATICA!$AZ36)), NOT(ISBLANK(MATEMATICA!$BA36))), MATEMATICA!$AZ36 + MATEMATICA!$BA36, 0)</f>
        <v>0</v>
      </c>
      <c r="P36" s="96">
        <f>SOCIALES!$AO36</f>
        <v>0</v>
      </c>
      <c r="Q36" s="88" t="str">
        <f>SOCIALES!$AU36</f>
        <v/>
      </c>
      <c r="R36" s="87" t="str">
        <f>SOCIALES!$AY36</f>
        <v/>
      </c>
      <c r="S36" s="97">
        <f>IF(AND(NOT(ISBLANK(SOCIALES!$AZ36)), NOT(ISBLANK(SOCIALES!$BA36))), SOCIALES!$AZ36 + SOCIALES!$BA36, 0)</f>
        <v>0</v>
      </c>
      <c r="T36" s="96">
        <f>NATURALES!$AO36</f>
        <v>0</v>
      </c>
      <c r="U36" s="88" t="str">
        <f>NATURALES!$AU36</f>
        <v/>
      </c>
      <c r="V36" s="87" t="str">
        <f>NATURALES!$AY36</f>
        <v/>
      </c>
      <c r="W36" s="97">
        <f>IF(AND(NOT(ISBLANK(NATURALES!$AZ36)), NOT(ISBLANK(NATURALES!$BA36))), NATURALES!$AZ36 + NATURALES!$BA36, 0)</f>
        <v>0</v>
      </c>
      <c r="X36" s="96">
        <f>EDU.ARTISTICA!$AO36</f>
        <v>0</v>
      </c>
      <c r="Y36" s="88" t="str">
        <f>EDU.ARTISTICA!$AU36</f>
        <v/>
      </c>
      <c r="Z36" s="87" t="str">
        <f>EDU.ARTISTICA!$AY36</f>
        <v/>
      </c>
      <c r="AA36" s="97">
        <f>IF(AND(NOT(ISBLANK(EDU.ARTISTICA!$AZ36)), NOT(ISBLANK(EDU.ARTISTICA!$BA36))), EDU.ARTISTICA!$AZ36 + EDU.ARTISTICA!$BA36, 0)</f>
        <v>0</v>
      </c>
      <c r="AB36" s="96">
        <f>EDU.FISICA!$AO36</f>
        <v>0</v>
      </c>
      <c r="AC36" s="88" t="str">
        <f>EDU.FISICA!$AU36</f>
        <v/>
      </c>
      <c r="AD36" s="87" t="str">
        <f>EDU.FISICA!$AY36</f>
        <v/>
      </c>
      <c r="AE36" s="97">
        <f>IF(AND(NOT(ISBLANK(EDU.FISICA!$AZ36)), NOT(ISBLANK(EDU.FISICA!$BA36))), EDU.FISICA!$AZ36 + EDU.FISICA!$BA36, 0)</f>
        <v>0</v>
      </c>
      <c r="AF36" s="96">
        <f>RELIGION!$AO36</f>
        <v>0</v>
      </c>
      <c r="AG36" s="88" t="str">
        <f>RELIGION!$AU36</f>
        <v/>
      </c>
      <c r="AH36" s="87" t="str">
        <f>RELIGION!$AY36</f>
        <v/>
      </c>
      <c r="AI36" s="97">
        <f>IF(AND(NOT(ISBLANK(RELIGION!$AZ36)), NOT(ISBLANK(RELIGION!$BA36))), RELIGION!$AZ36 + RELIGION!$BA36, 0)</f>
        <v>0</v>
      </c>
      <c r="AJ36" s="100" t="str">
        <f t="shared" si="0"/>
        <v/>
      </c>
      <c r="AK36" s="7"/>
      <c r="AL36" s="103"/>
    </row>
    <row r="37" spans="1:38" ht="16.5" customHeight="1" x14ac:dyDescent="0.2">
      <c r="A37" s="5">
        <v>27</v>
      </c>
      <c r="B37" s="6" t="str">
        <f>ESPANOL!C37</f>
        <v>ANGELA</v>
      </c>
      <c r="C37" s="95" t="str">
        <f>ESPANOL!D37</f>
        <v xml:space="preserve">MARTINEZ </v>
      </c>
      <c r="D37" s="96">
        <f>ESPANOL!AO37</f>
        <v>0</v>
      </c>
      <c r="E37" s="88" t="str">
        <f>ESPANOL!AU37</f>
        <v/>
      </c>
      <c r="F37" s="87" t="str">
        <f>ESPANOL!AY37</f>
        <v/>
      </c>
      <c r="G37" s="97">
        <f>IF(AND(NOT(ISBLANK(ESPANOL!AZ37)), NOT(ISBLANK(ESPANOL!BA37))), ESPANOL!AZ37 + ESPANOL!BA37, 0)</f>
        <v>0</v>
      </c>
      <c r="H37" s="98">
        <f>INGLES!AO37</f>
        <v>0</v>
      </c>
      <c r="I37" s="3" t="str">
        <f>INGLES!AU37</f>
        <v/>
      </c>
      <c r="J37" s="7" t="str">
        <f>INGLES!AY37</f>
        <v/>
      </c>
      <c r="K37" s="99">
        <f>IF(AND(NOT(ISBLANK(INGLES!AZ37)), NOT(ISBLANK(INGLES!BA37))), INGLES!AZ37 + INGLES!BA37, 0)</f>
        <v>0</v>
      </c>
      <c r="L37" s="96">
        <f>MATEMATICA!$AO37</f>
        <v>0</v>
      </c>
      <c r="M37" s="88" t="str">
        <f>MATEMATICA!$AU37</f>
        <v/>
      </c>
      <c r="N37" s="87" t="str">
        <f>MATEMATICA!$AY37</f>
        <v/>
      </c>
      <c r="O37" s="97">
        <f>IF(AND(NOT(ISBLANK(MATEMATICA!$AZ37)), NOT(ISBLANK(MATEMATICA!$BA37))), MATEMATICA!$AZ37 + MATEMATICA!$BA37, 0)</f>
        <v>0</v>
      </c>
      <c r="P37" s="96">
        <f>SOCIALES!$AO37</f>
        <v>83</v>
      </c>
      <c r="Q37" s="88" t="str">
        <f>SOCIALES!$AU37</f>
        <v/>
      </c>
      <c r="R37" s="87" t="str">
        <f>SOCIALES!$AY37</f>
        <v/>
      </c>
      <c r="S37" s="97">
        <f>IF(AND(NOT(ISBLANK(SOCIALES!$AZ37)), NOT(ISBLANK(SOCIALES!$BA37))), SOCIALES!$AZ37 + SOCIALES!$BA37, 0)</f>
        <v>0</v>
      </c>
      <c r="T37" s="96">
        <f>NATURALES!$AO37</f>
        <v>0</v>
      </c>
      <c r="U37" s="88" t="str">
        <f>NATURALES!$AU37</f>
        <v/>
      </c>
      <c r="V37" s="87" t="str">
        <f>NATURALES!$AY37</f>
        <v/>
      </c>
      <c r="W37" s="97">
        <f>IF(AND(NOT(ISBLANK(NATURALES!$AZ37)), NOT(ISBLANK(NATURALES!$BA37))), NATURALES!$AZ37 + NATURALES!$BA37, 0)</f>
        <v>0</v>
      </c>
      <c r="X37" s="96">
        <f>EDU.ARTISTICA!$AO37</f>
        <v>0</v>
      </c>
      <c r="Y37" s="88" t="str">
        <f>EDU.ARTISTICA!$AU37</f>
        <v/>
      </c>
      <c r="Z37" s="87" t="str">
        <f>EDU.ARTISTICA!$AY37</f>
        <v/>
      </c>
      <c r="AA37" s="97">
        <f>IF(AND(NOT(ISBLANK(EDU.ARTISTICA!$AZ37)), NOT(ISBLANK(EDU.ARTISTICA!$BA37))), EDU.ARTISTICA!$AZ37 + EDU.ARTISTICA!$BA37, 0)</f>
        <v>0</v>
      </c>
      <c r="AB37" s="96">
        <f>EDU.FISICA!$AO37</f>
        <v>0</v>
      </c>
      <c r="AC37" s="88" t="str">
        <f>EDU.FISICA!$AU37</f>
        <v/>
      </c>
      <c r="AD37" s="87" t="str">
        <f>EDU.FISICA!$AY37</f>
        <v/>
      </c>
      <c r="AE37" s="97">
        <f>IF(AND(NOT(ISBLANK(EDU.FISICA!$AZ37)), NOT(ISBLANK(EDU.FISICA!$BA37))), EDU.FISICA!$AZ37 + EDU.FISICA!$BA37, 0)</f>
        <v>0</v>
      </c>
      <c r="AF37" s="96">
        <f>RELIGION!$AO37</f>
        <v>0</v>
      </c>
      <c r="AG37" s="88" t="str">
        <f>RELIGION!$AU37</f>
        <v/>
      </c>
      <c r="AH37" s="87" t="str">
        <f>RELIGION!$AY37</f>
        <v/>
      </c>
      <c r="AI37" s="97">
        <f>IF(AND(NOT(ISBLANK(RELIGION!$AZ37)), NOT(ISBLANK(RELIGION!$BA37))), RELIGION!$AZ37 + RELIGION!$BA37, 0)</f>
        <v>0</v>
      </c>
      <c r="AJ37" s="100" t="str">
        <f t="shared" si="0"/>
        <v/>
      </c>
      <c r="AK37" s="7"/>
      <c r="AL37" s="99"/>
    </row>
    <row r="38" spans="1:38" ht="16.5" customHeight="1" x14ac:dyDescent="0.2">
      <c r="A38" s="5">
        <v>28</v>
      </c>
      <c r="B38" s="6" t="str">
        <f>ESPANOL!C38</f>
        <v>OLIVER</v>
      </c>
      <c r="C38" s="95" t="str">
        <f>ESPANOL!D38</f>
        <v>MARTINEZ SORIANO</v>
      </c>
      <c r="D38" s="96">
        <f>ESPANOL!AO38</f>
        <v>0</v>
      </c>
      <c r="E38" s="88" t="str">
        <f>ESPANOL!AU38</f>
        <v/>
      </c>
      <c r="F38" s="87" t="str">
        <f>ESPANOL!AY38</f>
        <v/>
      </c>
      <c r="G38" s="97">
        <f>IF(AND(NOT(ISBLANK(ESPANOL!AZ38)), NOT(ISBLANK(ESPANOL!BA38))), ESPANOL!AZ38 + ESPANOL!BA38, 0)</f>
        <v>0</v>
      </c>
      <c r="H38" s="98">
        <f>INGLES!AO38</f>
        <v>0</v>
      </c>
      <c r="I38" s="3" t="str">
        <f>INGLES!AU38</f>
        <v/>
      </c>
      <c r="J38" s="7" t="str">
        <f>INGLES!AY38</f>
        <v/>
      </c>
      <c r="K38" s="99">
        <f>IF(AND(NOT(ISBLANK(INGLES!AZ38)), NOT(ISBLANK(INGLES!BA38))), INGLES!AZ38 + INGLES!BA38, 0)</f>
        <v>0</v>
      </c>
      <c r="L38" s="96">
        <f>MATEMATICA!$AO38</f>
        <v>0</v>
      </c>
      <c r="M38" s="88" t="str">
        <f>MATEMATICA!$AU38</f>
        <v/>
      </c>
      <c r="N38" s="87" t="str">
        <f>MATEMATICA!$AY38</f>
        <v/>
      </c>
      <c r="O38" s="97">
        <f>IF(AND(NOT(ISBLANK(MATEMATICA!$AZ38)), NOT(ISBLANK(MATEMATICA!$BA38))), MATEMATICA!$AZ38 + MATEMATICA!$BA38, 0)</f>
        <v>0</v>
      </c>
      <c r="P38" s="96">
        <f>SOCIALES!$AO38</f>
        <v>0</v>
      </c>
      <c r="Q38" s="88" t="str">
        <f>SOCIALES!$AU38</f>
        <v/>
      </c>
      <c r="R38" s="87" t="str">
        <f>SOCIALES!$AY38</f>
        <v/>
      </c>
      <c r="S38" s="97">
        <f>IF(AND(NOT(ISBLANK(SOCIALES!$AZ38)), NOT(ISBLANK(SOCIALES!$BA38))), SOCIALES!$AZ38 + SOCIALES!$BA38, 0)</f>
        <v>0</v>
      </c>
      <c r="T38" s="96">
        <f>NATURALES!$AO38</f>
        <v>0</v>
      </c>
      <c r="U38" s="88" t="str">
        <f>NATURALES!$AU38</f>
        <v/>
      </c>
      <c r="V38" s="87" t="str">
        <f>NATURALES!$AY38</f>
        <v/>
      </c>
      <c r="W38" s="97">
        <f>IF(AND(NOT(ISBLANK(NATURALES!$AZ38)), NOT(ISBLANK(NATURALES!$BA38))), NATURALES!$AZ38 + NATURALES!$BA38, 0)</f>
        <v>0</v>
      </c>
      <c r="X38" s="96">
        <f>EDU.ARTISTICA!$AO38</f>
        <v>0</v>
      </c>
      <c r="Y38" s="88" t="str">
        <f>EDU.ARTISTICA!$AU38</f>
        <v/>
      </c>
      <c r="Z38" s="87" t="str">
        <f>EDU.ARTISTICA!$AY38</f>
        <v/>
      </c>
      <c r="AA38" s="97">
        <f>IF(AND(NOT(ISBLANK(EDU.ARTISTICA!$AZ38)), NOT(ISBLANK(EDU.ARTISTICA!$BA38))), EDU.ARTISTICA!$AZ38 + EDU.ARTISTICA!$BA38, 0)</f>
        <v>0</v>
      </c>
      <c r="AB38" s="96">
        <f>EDU.FISICA!$AO38</f>
        <v>0</v>
      </c>
      <c r="AC38" s="88" t="str">
        <f>EDU.FISICA!$AU38</f>
        <v/>
      </c>
      <c r="AD38" s="87" t="str">
        <f>EDU.FISICA!$AY38</f>
        <v/>
      </c>
      <c r="AE38" s="97">
        <f>IF(AND(NOT(ISBLANK(EDU.FISICA!$AZ38)), NOT(ISBLANK(EDU.FISICA!$BA38))), EDU.FISICA!$AZ38 + EDU.FISICA!$BA38, 0)</f>
        <v>0</v>
      </c>
      <c r="AF38" s="96">
        <f>RELIGION!$AO38</f>
        <v>0</v>
      </c>
      <c r="AG38" s="88" t="str">
        <f>RELIGION!$AU38</f>
        <v/>
      </c>
      <c r="AH38" s="87" t="str">
        <f>RELIGION!$AY38</f>
        <v/>
      </c>
      <c r="AI38" s="97">
        <f>IF(AND(NOT(ISBLANK(RELIGION!$AZ38)), NOT(ISBLANK(RELIGION!$BA38))), RELIGION!$AZ38 + RELIGION!$BA38, 0)</f>
        <v>0</v>
      </c>
      <c r="AJ38" s="100" t="str">
        <f t="shared" si="0"/>
        <v/>
      </c>
      <c r="AK38" s="86"/>
      <c r="AL38" s="109"/>
    </row>
    <row r="39" spans="1:38" ht="16.5" customHeight="1" x14ac:dyDescent="0.2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05"/>
      <c r="AK39" s="7"/>
      <c r="AL39" s="105"/>
    </row>
    <row r="40" spans="1:38" ht="16.5" customHeight="1" x14ac:dyDescent="0.2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05"/>
      <c r="AK40" s="7"/>
      <c r="AL40" s="105"/>
    </row>
    <row r="41" spans="1:38" ht="67.5" customHeight="1" thickBot="1" x14ac:dyDescent="0.25">
      <c r="B41" s="290" t="s">
        <v>68</v>
      </c>
      <c r="C41" s="290"/>
      <c r="D41" s="278" t="s">
        <v>69</v>
      </c>
      <c r="E41" s="279"/>
      <c r="F41" s="279"/>
      <c r="G41" s="280"/>
      <c r="H41" s="278" t="s">
        <v>70</v>
      </c>
      <c r="I41" s="279"/>
      <c r="J41" s="279"/>
      <c r="K41" s="280"/>
      <c r="L41" s="281" t="s">
        <v>71</v>
      </c>
      <c r="M41" s="282"/>
      <c r="N41" s="282"/>
      <c r="O41" s="283"/>
      <c r="P41" s="278" t="s">
        <v>72</v>
      </c>
      <c r="Q41" s="279"/>
      <c r="R41" s="279"/>
      <c r="S41" s="280"/>
      <c r="T41" s="281" t="s">
        <v>132</v>
      </c>
      <c r="U41" s="282"/>
      <c r="V41" s="282"/>
      <c r="W41" s="283"/>
      <c r="X41" s="278" t="s">
        <v>73</v>
      </c>
      <c r="Y41" s="279"/>
      <c r="Z41" s="279"/>
      <c r="AA41" s="280"/>
      <c r="AB41" s="278" t="s">
        <v>74</v>
      </c>
      <c r="AC41" s="279"/>
      <c r="AD41" s="279"/>
      <c r="AE41" s="280"/>
      <c r="AF41" s="278" t="s">
        <v>75</v>
      </c>
      <c r="AG41" s="279"/>
      <c r="AH41" s="279"/>
      <c r="AI41" s="280"/>
      <c r="AJ41" s="278" t="s">
        <v>76</v>
      </c>
      <c r="AK41" s="279"/>
      <c r="AL41" s="280"/>
    </row>
    <row r="42" spans="1:38" ht="68.25" customHeight="1" x14ac:dyDescent="0.2">
      <c r="A42" s="4" t="s">
        <v>65</v>
      </c>
      <c r="B42" s="85" t="s">
        <v>19</v>
      </c>
      <c r="C42" s="89" t="s">
        <v>4</v>
      </c>
      <c r="D42" s="90" t="s">
        <v>77</v>
      </c>
      <c r="E42" s="91" t="s">
        <v>78</v>
      </c>
      <c r="F42" s="91" t="s">
        <v>79</v>
      </c>
      <c r="G42" s="94" t="s">
        <v>125</v>
      </c>
      <c r="H42" s="90" t="s">
        <v>77</v>
      </c>
      <c r="I42" s="91" t="s">
        <v>78</v>
      </c>
      <c r="J42" s="91" t="s">
        <v>79</v>
      </c>
      <c r="K42" s="94" t="s">
        <v>125</v>
      </c>
      <c r="L42" s="90" t="s">
        <v>77</v>
      </c>
      <c r="M42" s="91" t="s">
        <v>78</v>
      </c>
      <c r="N42" s="91" t="s">
        <v>79</v>
      </c>
      <c r="O42" s="94" t="s">
        <v>125</v>
      </c>
      <c r="P42" s="90" t="s">
        <v>77</v>
      </c>
      <c r="Q42" s="91" t="s">
        <v>78</v>
      </c>
      <c r="R42" s="91" t="s">
        <v>79</v>
      </c>
      <c r="S42" s="94" t="s">
        <v>125</v>
      </c>
      <c r="T42" s="90" t="s">
        <v>77</v>
      </c>
      <c r="U42" s="91" t="s">
        <v>78</v>
      </c>
      <c r="V42" s="91" t="s">
        <v>79</v>
      </c>
      <c r="W42" s="94" t="s">
        <v>125</v>
      </c>
      <c r="X42" s="90" t="s">
        <v>77</v>
      </c>
      <c r="Y42" s="91" t="s">
        <v>78</v>
      </c>
      <c r="Z42" s="91" t="s">
        <v>79</v>
      </c>
      <c r="AA42" s="94" t="s">
        <v>125</v>
      </c>
      <c r="AB42" s="90" t="s">
        <v>77</v>
      </c>
      <c r="AC42" s="91" t="s">
        <v>78</v>
      </c>
      <c r="AD42" s="91" t="s">
        <v>79</v>
      </c>
      <c r="AE42" s="94" t="s">
        <v>125</v>
      </c>
      <c r="AF42" s="90" t="s">
        <v>77</v>
      </c>
      <c r="AG42" s="91" t="s">
        <v>78</v>
      </c>
      <c r="AH42" s="91" t="s">
        <v>79</v>
      </c>
      <c r="AI42" s="94" t="s">
        <v>125</v>
      </c>
      <c r="AJ42" s="90" t="s">
        <v>80</v>
      </c>
      <c r="AK42" s="93" t="s">
        <v>81</v>
      </c>
      <c r="AL42" s="94" t="s">
        <v>82</v>
      </c>
    </row>
    <row r="43" spans="1:38" ht="16.5" customHeight="1" x14ac:dyDescent="0.2">
      <c r="A43" s="5">
        <v>29</v>
      </c>
      <c r="B43" s="6" t="str">
        <f>ESPANOL!C39</f>
        <v>ROSMARIEL</v>
      </c>
      <c r="C43" s="95" t="str">
        <f>ESPANOL!D39</f>
        <v xml:space="preserve">MARTINEZ </v>
      </c>
      <c r="D43" s="98">
        <f>ESPANOL!AO39</f>
        <v>0</v>
      </c>
      <c r="E43" s="3" t="str">
        <f>ESPANOL!AU39</f>
        <v/>
      </c>
      <c r="F43" s="7" t="str">
        <f>ESPANOL!AY39</f>
        <v/>
      </c>
      <c r="G43" s="99">
        <f>IF(AND(NOT(ISBLANK(ESPANOL!AZ39)), NOT(ISBLANK(ESPANOL!BA39))), ESPANOL!AZ39 + ESPANOL!BA39, 0)</f>
        <v>0</v>
      </c>
      <c r="H43" s="98">
        <f>INGLES!AO39</f>
        <v>86</v>
      </c>
      <c r="I43" s="3" t="str">
        <f>INGLES!AU39</f>
        <v/>
      </c>
      <c r="J43" s="7" t="str">
        <f>INGLES!AY39</f>
        <v/>
      </c>
      <c r="K43" s="99">
        <f>IF(AND(NOT(ISBLANK(INGLES!AZ39)), NOT(ISBLANK(INGLES!BA39))), INGLES!AZ39 + INGLES!BA39, 0)</f>
        <v>0</v>
      </c>
      <c r="L43" s="96">
        <f>MATEMATICA!$AO39</f>
        <v>0</v>
      </c>
      <c r="M43" s="88" t="str">
        <f>MATEMATICA!$AU39</f>
        <v/>
      </c>
      <c r="N43" s="87" t="str">
        <f>MATEMATICA!$AY39</f>
        <v/>
      </c>
      <c r="O43" s="97">
        <f>IF(AND(NOT(ISBLANK(MATEMATICA!$AZ39)), NOT(ISBLANK(MATEMATICA!$BA39))), MATEMATICA!$AZ39 + MATEMATICA!$BA39, 0)</f>
        <v>0</v>
      </c>
      <c r="P43" s="96">
        <f>SOCIALES!$AO39</f>
        <v>0</v>
      </c>
      <c r="Q43" s="88" t="str">
        <f>SOCIALES!$AU39</f>
        <v/>
      </c>
      <c r="R43" s="87" t="str">
        <f>SOCIALES!$AY39</f>
        <v/>
      </c>
      <c r="S43" s="97">
        <f>IF(AND(NOT(ISBLANK(SOCIALES!$AZ39)), NOT(ISBLANK(SOCIALES!$BA39))), SOCIALES!$AZ39 + SOCIALES!$BA39, 0)</f>
        <v>0</v>
      </c>
      <c r="T43" s="96">
        <f>NATURALES!$AO39</f>
        <v>86.5</v>
      </c>
      <c r="U43" s="88" t="str">
        <f>NATURALES!$AU39</f>
        <v/>
      </c>
      <c r="V43" s="87" t="str">
        <f>NATURALES!$AY39</f>
        <v/>
      </c>
      <c r="W43" s="97">
        <f>IF(AND(NOT(ISBLANK(NATURALES!$AZ39)), NOT(ISBLANK(NATURALES!$BA39))), NATURALES!$AZ39 + NATURALES!$BA39, 0)</f>
        <v>0</v>
      </c>
      <c r="X43" s="96">
        <f>EDU.ARTISTICA!$AO39</f>
        <v>0</v>
      </c>
      <c r="Y43" s="88" t="str">
        <f>EDU.ARTISTICA!$AU39</f>
        <v/>
      </c>
      <c r="Z43" s="87" t="str">
        <f>EDU.ARTISTICA!$AY39</f>
        <v/>
      </c>
      <c r="AA43" s="97">
        <f>IF(AND(NOT(ISBLANK(EDU.ARTISTICA!$AZ39)), NOT(ISBLANK(EDU.ARTISTICA!$BA39))), EDU.ARTISTICA!$AZ39 + EDU.ARTISTICA!$BA39, 0)</f>
        <v>0</v>
      </c>
      <c r="AB43" s="96">
        <f>EDU.FISICA!$AO39</f>
        <v>83.9375</v>
      </c>
      <c r="AC43" s="88" t="str">
        <f>EDU.FISICA!$AU39</f>
        <v/>
      </c>
      <c r="AD43" s="87" t="str">
        <f>EDU.FISICA!$AY39</f>
        <v/>
      </c>
      <c r="AE43" s="97">
        <f>IF(AND(NOT(ISBLANK(EDU.FISICA!$AZ39)), NOT(ISBLANK(EDU.FISICA!$BA39))), EDU.FISICA!$AZ39 + EDU.FISICA!$BA39, 0)</f>
        <v>0</v>
      </c>
      <c r="AF43" s="96">
        <f>RELIGION!$AO39</f>
        <v>0</v>
      </c>
      <c r="AG43" s="88" t="str">
        <f>RELIGION!$AU39</f>
        <v/>
      </c>
      <c r="AH43" s="87" t="str">
        <f>RELIGION!$AY39</f>
        <v/>
      </c>
      <c r="AI43" s="97">
        <f>IF(AND(NOT(ISBLANK(RELIGION!$AZ39)), NOT(ISBLANK(RELIGION!$BA39))), RELIGION!$AZ39 + RELIGION!$BA39, 0)</f>
        <v>0</v>
      </c>
      <c r="AJ43" s="100" t="str">
        <f>IF(MIN(D11:AI11)&gt;=70, "A", "")</f>
        <v/>
      </c>
      <c r="AK43" s="10"/>
      <c r="AL43" s="102"/>
    </row>
    <row r="44" spans="1:38" ht="16.5" customHeight="1" x14ac:dyDescent="0.2">
      <c r="A44" s="5">
        <v>30</v>
      </c>
      <c r="B44" s="6" t="str">
        <f>ESPANOL!C40</f>
        <v>WILIFER</v>
      </c>
      <c r="C44" s="95" t="str">
        <f>ESPANOL!D40</f>
        <v xml:space="preserve">MENDOZA </v>
      </c>
      <c r="D44" s="98">
        <f>ESPANOL!AO40</f>
        <v>0</v>
      </c>
      <c r="E44" s="3" t="str">
        <f>ESPANOL!AU40</f>
        <v/>
      </c>
      <c r="F44" s="7" t="str">
        <f>ESPANOL!AY40</f>
        <v/>
      </c>
      <c r="G44" s="99">
        <f>IF(AND(NOT(ISBLANK(ESPANOL!AZ40)), NOT(ISBLANK(ESPANOL!BA40))), ESPANOL!AZ40 + ESPANOL!BA40, 0)</f>
        <v>0</v>
      </c>
      <c r="H44" s="98">
        <f>INGLES!AO40</f>
        <v>0</v>
      </c>
      <c r="I44" s="3" t="str">
        <f>INGLES!AU40</f>
        <v/>
      </c>
      <c r="J44" s="7" t="str">
        <f>INGLES!AY40</f>
        <v/>
      </c>
      <c r="K44" s="99">
        <f>IF(AND(NOT(ISBLANK(INGLES!AZ40)), NOT(ISBLANK(INGLES!BA40))), INGLES!AZ40 + INGLES!BA40, 0)</f>
        <v>0</v>
      </c>
      <c r="L44" s="96">
        <f>MATEMATICA!$AO40</f>
        <v>0</v>
      </c>
      <c r="M44" s="88" t="str">
        <f>MATEMATICA!$AU40</f>
        <v/>
      </c>
      <c r="N44" s="87" t="str">
        <f>MATEMATICA!$AY40</f>
        <v/>
      </c>
      <c r="O44" s="97">
        <f>IF(AND(NOT(ISBLANK(MATEMATICA!$AZ40)), NOT(ISBLANK(MATEMATICA!$BA40))), MATEMATICA!$AZ40 + MATEMATICA!$BA40, 0)</f>
        <v>0</v>
      </c>
      <c r="P44" s="96">
        <f>SOCIALES!$AO40</f>
        <v>0</v>
      </c>
      <c r="Q44" s="88" t="str">
        <f>SOCIALES!$AU40</f>
        <v/>
      </c>
      <c r="R44" s="87" t="str">
        <f>SOCIALES!$AY40</f>
        <v/>
      </c>
      <c r="S44" s="97">
        <f>IF(AND(NOT(ISBLANK(SOCIALES!$AZ40)), NOT(ISBLANK(SOCIALES!$BA40))), SOCIALES!$AZ40 + SOCIALES!$BA40, 0)</f>
        <v>0</v>
      </c>
      <c r="T44" s="96">
        <f>NATURALES!$AO40</f>
        <v>0</v>
      </c>
      <c r="U44" s="88" t="str">
        <f>NATURALES!$AU40</f>
        <v/>
      </c>
      <c r="V44" s="87" t="str">
        <f>NATURALES!$AY40</f>
        <v/>
      </c>
      <c r="W44" s="97">
        <f>IF(AND(NOT(ISBLANK(NATURALES!$AZ40)), NOT(ISBLANK(NATURALES!$BA40))), NATURALES!$AZ40 + NATURALES!$BA40, 0)</f>
        <v>0</v>
      </c>
      <c r="X44" s="96">
        <f>EDU.ARTISTICA!$AO40</f>
        <v>0</v>
      </c>
      <c r="Y44" s="88" t="str">
        <f>EDU.ARTISTICA!$AU40</f>
        <v/>
      </c>
      <c r="Z44" s="87" t="str">
        <f>EDU.ARTISTICA!$AY40</f>
        <v/>
      </c>
      <c r="AA44" s="97">
        <f>IF(AND(NOT(ISBLANK(EDU.ARTISTICA!$AZ40)), NOT(ISBLANK(EDU.ARTISTICA!$BA40))), EDU.ARTISTICA!$AZ40 + EDU.ARTISTICA!$BA40, 0)</f>
        <v>0</v>
      </c>
      <c r="AB44" s="96">
        <f>EDU.FISICA!$AO40</f>
        <v>0</v>
      </c>
      <c r="AC44" s="88" t="str">
        <f>EDU.FISICA!$AU40</f>
        <v/>
      </c>
      <c r="AD44" s="87" t="str">
        <f>EDU.FISICA!$AY40</f>
        <v/>
      </c>
      <c r="AE44" s="97">
        <f>IF(AND(NOT(ISBLANK(EDU.FISICA!$AZ40)), NOT(ISBLANK(EDU.FISICA!$BA40))), EDU.FISICA!$AZ40 + EDU.FISICA!$BA40, 0)</f>
        <v>0</v>
      </c>
      <c r="AF44" s="96">
        <f>RELIGION!$AO40</f>
        <v>0</v>
      </c>
      <c r="AG44" s="88" t="str">
        <f>RELIGION!$AU40</f>
        <v/>
      </c>
      <c r="AH44" s="87" t="str">
        <f>RELIGION!$AY40</f>
        <v/>
      </c>
      <c r="AI44" s="97">
        <f>IF(AND(NOT(ISBLANK(RELIGION!$AZ40)), NOT(ISBLANK(RELIGION!$BA40))), RELIGION!$AZ40 + RELIGION!$BA40, 0)</f>
        <v>0</v>
      </c>
      <c r="AJ44" s="100" t="str">
        <f t="shared" ref="AJ44:AJ49" si="1">IF(MIN(D12:AI12)&gt;=70, "A", "")</f>
        <v/>
      </c>
      <c r="AK44" s="9"/>
      <c r="AL44" s="103"/>
    </row>
    <row r="45" spans="1:38" ht="16.5" customHeight="1" x14ac:dyDescent="0.2">
      <c r="A45" s="5">
        <v>31</v>
      </c>
      <c r="B45" s="6" t="str">
        <f>ESPANOL!C41</f>
        <v>ANTHONY</v>
      </c>
      <c r="C45" s="95" t="str">
        <f>ESPANOL!D41</f>
        <v>MERCEDES ROMERO</v>
      </c>
      <c r="D45" s="98">
        <f>ESPANOL!AO41</f>
        <v>0</v>
      </c>
      <c r="E45" s="3" t="str">
        <f>ESPANOL!AU41</f>
        <v/>
      </c>
      <c r="F45" s="7" t="str">
        <f>ESPANOL!AY41</f>
        <v/>
      </c>
      <c r="G45" s="99">
        <f>IF(AND(NOT(ISBLANK(ESPANOL!AZ41)), NOT(ISBLANK(ESPANOL!BA41))), ESPANOL!AZ41 + ESPANOL!BA41, 0)</f>
        <v>0</v>
      </c>
      <c r="H45" s="98">
        <f>INGLES!AO41</f>
        <v>0</v>
      </c>
      <c r="I45" s="3" t="str">
        <f>INGLES!AU41</f>
        <v/>
      </c>
      <c r="J45" s="7" t="str">
        <f>INGLES!AY41</f>
        <v/>
      </c>
      <c r="K45" s="99">
        <f>IF(AND(NOT(ISBLANK(INGLES!AZ41)), NOT(ISBLANK(INGLES!BA41))), INGLES!AZ41 + INGLES!BA41, 0)</f>
        <v>0</v>
      </c>
      <c r="L45" s="96">
        <f>MATEMATICA!$AO41</f>
        <v>0</v>
      </c>
      <c r="M45" s="88" t="str">
        <f>MATEMATICA!$AU41</f>
        <v/>
      </c>
      <c r="N45" s="87" t="str">
        <f>MATEMATICA!$AY41</f>
        <v/>
      </c>
      <c r="O45" s="97">
        <f>IF(AND(NOT(ISBLANK(MATEMATICA!$AZ41)), NOT(ISBLANK(MATEMATICA!$BA41))), MATEMATICA!$AZ41 + MATEMATICA!$BA41, 0)</f>
        <v>0</v>
      </c>
      <c r="P45" s="96">
        <f>SOCIALES!$AO41</f>
        <v>4.375</v>
      </c>
      <c r="Q45" s="88" t="str">
        <f>SOCIALES!$AU41</f>
        <v/>
      </c>
      <c r="R45" s="87" t="str">
        <f>SOCIALES!$AY41</f>
        <v/>
      </c>
      <c r="S45" s="97">
        <f>IF(AND(NOT(ISBLANK(SOCIALES!$AZ41)), NOT(ISBLANK(SOCIALES!$BA41))), SOCIALES!$AZ41 + SOCIALES!$BA41, 0)</f>
        <v>0</v>
      </c>
      <c r="T45" s="96">
        <f>NATURALES!$AO41</f>
        <v>0</v>
      </c>
      <c r="U45" s="88" t="str">
        <f>NATURALES!$AU41</f>
        <v/>
      </c>
      <c r="V45" s="87" t="str">
        <f>NATURALES!$AY41</f>
        <v/>
      </c>
      <c r="W45" s="97">
        <f>IF(AND(NOT(ISBLANK(NATURALES!$AZ41)), NOT(ISBLANK(NATURALES!$BA41))), NATURALES!$AZ41 + NATURALES!$BA41, 0)</f>
        <v>0</v>
      </c>
      <c r="X45" s="96">
        <f>EDU.ARTISTICA!$AO41</f>
        <v>0</v>
      </c>
      <c r="Y45" s="88" t="str">
        <f>EDU.ARTISTICA!$AU41</f>
        <v/>
      </c>
      <c r="Z45" s="87" t="str">
        <f>EDU.ARTISTICA!$AY41</f>
        <v/>
      </c>
      <c r="AA45" s="97">
        <f>IF(AND(NOT(ISBLANK(EDU.ARTISTICA!$AZ41)), NOT(ISBLANK(EDU.ARTISTICA!$BA41))), EDU.ARTISTICA!$AZ41 + EDU.ARTISTICA!$BA41, 0)</f>
        <v>0</v>
      </c>
      <c r="AB45" s="96">
        <f>EDU.FISICA!$AO41</f>
        <v>0</v>
      </c>
      <c r="AC45" s="88" t="str">
        <f>EDU.FISICA!$AU41</f>
        <v/>
      </c>
      <c r="AD45" s="87" t="str">
        <f>EDU.FISICA!$AY41</f>
        <v/>
      </c>
      <c r="AE45" s="97">
        <f>IF(AND(NOT(ISBLANK(EDU.FISICA!$AZ41)), NOT(ISBLANK(EDU.FISICA!$BA41))), EDU.FISICA!$AZ41 + EDU.FISICA!$BA41, 0)</f>
        <v>0</v>
      </c>
      <c r="AF45" s="96">
        <f>RELIGION!$AO41</f>
        <v>0</v>
      </c>
      <c r="AG45" s="88" t="str">
        <f>RELIGION!$AU41</f>
        <v/>
      </c>
      <c r="AH45" s="87" t="str">
        <f>RELIGION!$AY41</f>
        <v/>
      </c>
      <c r="AI45" s="97">
        <f>IF(AND(NOT(ISBLANK(RELIGION!$AZ41)), NOT(ISBLANK(RELIGION!$BA41))), RELIGION!$AZ41 + RELIGION!$BA41, 0)</f>
        <v>0</v>
      </c>
      <c r="AJ45" s="100" t="str">
        <f t="shared" si="1"/>
        <v/>
      </c>
      <c r="AK45" s="7"/>
      <c r="AL45" s="99"/>
    </row>
    <row r="46" spans="1:38" ht="16.5" customHeight="1" x14ac:dyDescent="0.2">
      <c r="A46" s="5">
        <v>32</v>
      </c>
      <c r="B46" s="6" t="str">
        <f>ESPANOL!C42</f>
        <v>ARIEL ALTURO</v>
      </c>
      <c r="C46" s="95" t="str">
        <f>ESPANOL!D42</f>
        <v>MOQUETE PAULA</v>
      </c>
      <c r="D46" s="98">
        <f>ESPANOL!AO42</f>
        <v>0</v>
      </c>
      <c r="E46" s="3" t="str">
        <f>ESPANOL!AU42</f>
        <v/>
      </c>
      <c r="F46" s="7" t="str">
        <f>ESPANOL!AY42</f>
        <v/>
      </c>
      <c r="G46" s="99">
        <f>IF(AND(NOT(ISBLANK(ESPANOL!AZ42)), NOT(ISBLANK(ESPANOL!BA42))), ESPANOL!AZ42 + ESPANOL!BA42, 0)</f>
        <v>0</v>
      </c>
      <c r="H46" s="98">
        <f>INGLES!AO42</f>
        <v>37</v>
      </c>
      <c r="I46" s="3" t="str">
        <f>INGLES!AU42</f>
        <v/>
      </c>
      <c r="J46" s="7" t="str">
        <f>INGLES!AY42</f>
        <v/>
      </c>
      <c r="K46" s="99">
        <f>IF(AND(NOT(ISBLANK(INGLES!AZ42)), NOT(ISBLANK(INGLES!BA42))), INGLES!AZ42 + INGLES!BA42, 0)</f>
        <v>0</v>
      </c>
      <c r="L46" s="96">
        <f>MATEMATICA!$AO42</f>
        <v>0</v>
      </c>
      <c r="M46" s="88" t="str">
        <f>MATEMATICA!$AU42</f>
        <v/>
      </c>
      <c r="N46" s="87" t="str">
        <f>MATEMATICA!$AY42</f>
        <v/>
      </c>
      <c r="O46" s="97">
        <f>IF(AND(NOT(ISBLANK(MATEMATICA!$AZ42)), NOT(ISBLANK(MATEMATICA!$BA42))), MATEMATICA!$AZ42 + MATEMATICA!$BA42, 0)</f>
        <v>0</v>
      </c>
      <c r="P46" s="96">
        <f>SOCIALES!$AO42</f>
        <v>0</v>
      </c>
      <c r="Q46" s="88" t="str">
        <f>SOCIALES!$AU42</f>
        <v/>
      </c>
      <c r="R46" s="87" t="str">
        <f>SOCIALES!$AY42</f>
        <v/>
      </c>
      <c r="S46" s="97">
        <f>IF(AND(NOT(ISBLANK(SOCIALES!$AZ42)), NOT(ISBLANK(SOCIALES!$BA42))), SOCIALES!$AZ42 + SOCIALES!$BA42, 0)</f>
        <v>0</v>
      </c>
      <c r="T46" s="96">
        <f>NATURALES!$AO42</f>
        <v>75</v>
      </c>
      <c r="U46" s="88" t="str">
        <f>NATURALES!$AU42</f>
        <v/>
      </c>
      <c r="V46" s="87" t="str">
        <f>NATURALES!$AY42</f>
        <v/>
      </c>
      <c r="W46" s="97">
        <f>IF(AND(NOT(ISBLANK(NATURALES!$AZ42)), NOT(ISBLANK(NATURALES!$BA42))), NATURALES!$AZ42 + NATURALES!$BA42, 0)</f>
        <v>0</v>
      </c>
      <c r="X46" s="96">
        <f>EDU.ARTISTICA!$AO42</f>
        <v>0</v>
      </c>
      <c r="Y46" s="88" t="str">
        <f>EDU.ARTISTICA!$AU42</f>
        <v/>
      </c>
      <c r="Z46" s="87" t="str">
        <f>EDU.ARTISTICA!$AY42</f>
        <v/>
      </c>
      <c r="AA46" s="97">
        <f>IF(AND(NOT(ISBLANK(EDU.ARTISTICA!$AZ42)), NOT(ISBLANK(EDU.ARTISTICA!$BA42))), EDU.ARTISTICA!$AZ42 + EDU.ARTISTICA!$BA42, 0)</f>
        <v>0</v>
      </c>
      <c r="AB46" s="96">
        <f>EDU.FISICA!$AO42</f>
        <v>0</v>
      </c>
      <c r="AC46" s="88" t="str">
        <f>EDU.FISICA!$AU42</f>
        <v/>
      </c>
      <c r="AD46" s="87" t="str">
        <f>EDU.FISICA!$AY42</f>
        <v/>
      </c>
      <c r="AE46" s="97">
        <f>IF(AND(NOT(ISBLANK(EDU.FISICA!$AZ42)), NOT(ISBLANK(EDU.FISICA!$BA42))), EDU.FISICA!$AZ42 + EDU.FISICA!$BA42, 0)</f>
        <v>0</v>
      </c>
      <c r="AF46" s="96">
        <f>RELIGION!$AO42</f>
        <v>0</v>
      </c>
      <c r="AG46" s="88" t="str">
        <f>RELIGION!$AU42</f>
        <v/>
      </c>
      <c r="AH46" s="87" t="str">
        <f>RELIGION!$AY42</f>
        <v/>
      </c>
      <c r="AI46" s="97">
        <f>IF(AND(NOT(ISBLANK(RELIGION!$AZ42)), NOT(ISBLANK(RELIGION!$BA42))), RELIGION!$AZ42 + RELIGION!$BA42, 0)</f>
        <v>0</v>
      </c>
      <c r="AJ46" s="100" t="str">
        <f t="shared" si="1"/>
        <v/>
      </c>
      <c r="AK46" s="7"/>
      <c r="AL46" s="99"/>
    </row>
    <row r="47" spans="1:38" ht="16.5" customHeight="1" x14ac:dyDescent="0.2">
      <c r="A47" s="5">
        <v>33</v>
      </c>
      <c r="B47" s="6" t="str">
        <f>ESPANOL!C43</f>
        <v>JOSE ALBERTO</v>
      </c>
      <c r="C47" s="95" t="str">
        <f>ESPANOL!D43</f>
        <v>MORENO SANTANA</v>
      </c>
      <c r="D47" s="98">
        <f>ESPANOL!AO43</f>
        <v>0</v>
      </c>
      <c r="E47" s="3" t="str">
        <f>ESPANOL!AU43</f>
        <v/>
      </c>
      <c r="F47" s="7" t="str">
        <f>ESPANOL!AY43</f>
        <v/>
      </c>
      <c r="G47" s="99">
        <f>IF(AND(NOT(ISBLANK(ESPANOL!AZ43)), NOT(ISBLANK(ESPANOL!BA43))), ESPANOL!AZ43 + ESPANOL!BA43, 0)</f>
        <v>0</v>
      </c>
      <c r="H47" s="98">
        <f>INGLES!AO43</f>
        <v>0</v>
      </c>
      <c r="I47" s="3" t="str">
        <f>INGLES!AU43</f>
        <v/>
      </c>
      <c r="J47" s="7" t="str">
        <f>INGLES!AY43</f>
        <v/>
      </c>
      <c r="K47" s="99">
        <f>IF(AND(NOT(ISBLANK(INGLES!AZ43)), NOT(ISBLANK(INGLES!BA43))), INGLES!AZ43 + INGLES!BA43, 0)</f>
        <v>0</v>
      </c>
      <c r="L47" s="96">
        <f>MATEMATICA!$AO43</f>
        <v>0</v>
      </c>
      <c r="M47" s="88" t="str">
        <f>MATEMATICA!$AU43</f>
        <v/>
      </c>
      <c r="N47" s="87" t="str">
        <f>MATEMATICA!$AY43</f>
        <v/>
      </c>
      <c r="O47" s="97">
        <f>IF(AND(NOT(ISBLANK(MATEMATICA!$AZ43)), NOT(ISBLANK(MATEMATICA!$BA43))), MATEMATICA!$AZ43 + MATEMATICA!$BA43, 0)</f>
        <v>0</v>
      </c>
      <c r="P47" s="96">
        <f>SOCIALES!$AO43</f>
        <v>0</v>
      </c>
      <c r="Q47" s="88" t="str">
        <f>SOCIALES!$AU43</f>
        <v/>
      </c>
      <c r="R47" s="87" t="str">
        <f>SOCIALES!$AY43</f>
        <v/>
      </c>
      <c r="S47" s="97">
        <f>IF(AND(NOT(ISBLANK(SOCIALES!$AZ43)), NOT(ISBLANK(SOCIALES!$BA43))), SOCIALES!$AZ43 + SOCIALES!$BA43, 0)</f>
        <v>0</v>
      </c>
      <c r="T47" s="96">
        <f>NATURALES!$AO43</f>
        <v>0</v>
      </c>
      <c r="U47" s="88" t="str">
        <f>NATURALES!$AU43</f>
        <v/>
      </c>
      <c r="V47" s="87" t="str">
        <f>NATURALES!$AY43</f>
        <v/>
      </c>
      <c r="W47" s="97">
        <f>IF(AND(NOT(ISBLANK(NATURALES!$AZ43)), NOT(ISBLANK(NATURALES!$BA43))), NATURALES!$AZ43 + NATURALES!$BA43, 0)</f>
        <v>0</v>
      </c>
      <c r="X47" s="96">
        <f>EDU.ARTISTICA!$AO43</f>
        <v>0</v>
      </c>
      <c r="Y47" s="88" t="str">
        <f>EDU.ARTISTICA!$AU43</f>
        <v/>
      </c>
      <c r="Z47" s="87" t="str">
        <f>EDU.ARTISTICA!$AY43</f>
        <v/>
      </c>
      <c r="AA47" s="97">
        <f>IF(AND(NOT(ISBLANK(EDU.ARTISTICA!$AZ43)), NOT(ISBLANK(EDU.ARTISTICA!$BA43))), EDU.ARTISTICA!$AZ43 + EDU.ARTISTICA!$BA43, 0)</f>
        <v>0</v>
      </c>
      <c r="AB47" s="96">
        <f>EDU.FISICA!$AO43</f>
        <v>0</v>
      </c>
      <c r="AC47" s="88" t="str">
        <f>EDU.FISICA!$AU43</f>
        <v/>
      </c>
      <c r="AD47" s="87" t="str">
        <f>EDU.FISICA!$AY43</f>
        <v/>
      </c>
      <c r="AE47" s="97">
        <f>IF(AND(NOT(ISBLANK(EDU.FISICA!$AZ43)), NOT(ISBLANK(EDU.FISICA!$BA43))), EDU.FISICA!$AZ43 + EDU.FISICA!$BA43, 0)</f>
        <v>0</v>
      </c>
      <c r="AF47" s="96">
        <f>RELIGION!$AO43</f>
        <v>0</v>
      </c>
      <c r="AG47" s="88" t="str">
        <f>RELIGION!$AU43</f>
        <v/>
      </c>
      <c r="AH47" s="87" t="str">
        <f>RELIGION!$AY43</f>
        <v/>
      </c>
      <c r="AI47" s="97">
        <f>IF(AND(NOT(ISBLANK(RELIGION!$AZ43)), NOT(ISBLANK(RELIGION!$BA43))), RELIGION!$AZ43 + RELIGION!$BA43, 0)</f>
        <v>0</v>
      </c>
      <c r="AJ47" s="100" t="str">
        <f t="shared" si="1"/>
        <v/>
      </c>
      <c r="AK47" s="9"/>
      <c r="AL47" s="99"/>
    </row>
    <row r="48" spans="1:38" ht="16.5" customHeight="1" x14ac:dyDescent="0.2">
      <c r="A48" s="5">
        <v>34</v>
      </c>
      <c r="B48" s="6" t="str">
        <f>ESPANOL!C44</f>
        <v>WANEL</v>
      </c>
      <c r="C48" s="95" t="str">
        <f>ESPANOL!D44</f>
        <v>MORILLO VICENTE</v>
      </c>
      <c r="D48" s="98">
        <f>ESPANOL!AO44</f>
        <v>0</v>
      </c>
      <c r="E48" s="3" t="str">
        <f>ESPANOL!AU44</f>
        <v/>
      </c>
      <c r="F48" s="7" t="str">
        <f>ESPANOL!AY44</f>
        <v/>
      </c>
      <c r="G48" s="99">
        <f>IF(AND(NOT(ISBLANK(ESPANOL!AZ44)), NOT(ISBLANK(ESPANOL!BA44))), ESPANOL!AZ44 + ESPANOL!BA44, 0)</f>
        <v>0</v>
      </c>
      <c r="H48" s="98">
        <f>INGLES!AO44</f>
        <v>0</v>
      </c>
      <c r="I48" s="3" t="str">
        <f>INGLES!AU44</f>
        <v/>
      </c>
      <c r="J48" s="7" t="str">
        <f>INGLES!AY44</f>
        <v/>
      </c>
      <c r="K48" s="99">
        <f>IF(AND(NOT(ISBLANK(INGLES!AZ44)), NOT(ISBLANK(INGLES!BA44))), INGLES!AZ44 + INGLES!BA44, 0)</f>
        <v>0</v>
      </c>
      <c r="L48" s="96">
        <f>MATEMATICA!$AO44</f>
        <v>0</v>
      </c>
      <c r="M48" s="88" t="str">
        <f>MATEMATICA!$AU44</f>
        <v/>
      </c>
      <c r="N48" s="87" t="str">
        <f>MATEMATICA!$AY44</f>
        <v/>
      </c>
      <c r="O48" s="97">
        <f>IF(AND(NOT(ISBLANK(MATEMATICA!$AZ44)), NOT(ISBLANK(MATEMATICA!$BA44))), MATEMATICA!$AZ44 + MATEMATICA!$BA44, 0)</f>
        <v>0</v>
      </c>
      <c r="P48" s="96">
        <f>SOCIALES!$AO44</f>
        <v>0</v>
      </c>
      <c r="Q48" s="88" t="str">
        <f>SOCIALES!$AU44</f>
        <v/>
      </c>
      <c r="R48" s="87" t="str">
        <f>SOCIALES!$AY44</f>
        <v/>
      </c>
      <c r="S48" s="97">
        <f>IF(AND(NOT(ISBLANK(SOCIALES!$AZ44)), NOT(ISBLANK(SOCIALES!$BA44))), SOCIALES!$AZ44 + SOCIALES!$BA44, 0)</f>
        <v>0</v>
      </c>
      <c r="T48" s="96">
        <f>NATURALES!$AO44</f>
        <v>0</v>
      </c>
      <c r="U48" s="88" t="str">
        <f>NATURALES!$AU44</f>
        <v/>
      </c>
      <c r="V48" s="87" t="str">
        <f>NATURALES!$AY44</f>
        <v/>
      </c>
      <c r="W48" s="97">
        <f>IF(AND(NOT(ISBLANK(NATURALES!$AZ44)), NOT(ISBLANK(NATURALES!$BA44))), NATURALES!$AZ44 + NATURALES!$BA44, 0)</f>
        <v>0</v>
      </c>
      <c r="X48" s="96">
        <f>EDU.ARTISTICA!$AO44</f>
        <v>0</v>
      </c>
      <c r="Y48" s="88" t="str">
        <f>EDU.ARTISTICA!$AU44</f>
        <v/>
      </c>
      <c r="Z48" s="87" t="str">
        <f>EDU.ARTISTICA!$AY44</f>
        <v/>
      </c>
      <c r="AA48" s="97">
        <f>IF(AND(NOT(ISBLANK(EDU.ARTISTICA!$AZ44)), NOT(ISBLANK(EDU.ARTISTICA!$BA44))), EDU.ARTISTICA!$AZ44 + EDU.ARTISTICA!$BA44, 0)</f>
        <v>0</v>
      </c>
      <c r="AB48" s="96">
        <f>EDU.FISICA!$AO44</f>
        <v>0</v>
      </c>
      <c r="AC48" s="88" t="str">
        <f>EDU.FISICA!$AU44</f>
        <v/>
      </c>
      <c r="AD48" s="87" t="str">
        <f>EDU.FISICA!$AY44</f>
        <v/>
      </c>
      <c r="AE48" s="97">
        <f>IF(AND(NOT(ISBLANK(EDU.FISICA!$AZ44)), NOT(ISBLANK(EDU.FISICA!$BA44))), EDU.FISICA!$AZ44 + EDU.FISICA!$BA44, 0)</f>
        <v>0</v>
      </c>
      <c r="AF48" s="96">
        <f>RELIGION!$AO44</f>
        <v>0</v>
      </c>
      <c r="AG48" s="88" t="str">
        <f>RELIGION!$AU44</f>
        <v/>
      </c>
      <c r="AH48" s="87" t="str">
        <f>RELIGION!$AY44</f>
        <v/>
      </c>
      <c r="AI48" s="97">
        <f>IF(AND(NOT(ISBLANK(RELIGION!$AZ44)), NOT(ISBLANK(RELIGION!$BA44))), RELIGION!$AZ44 + RELIGION!$BA44, 0)</f>
        <v>0</v>
      </c>
      <c r="AJ48" s="100" t="str">
        <f t="shared" si="1"/>
        <v/>
      </c>
      <c r="AK48" s="9"/>
      <c r="AL48" s="99"/>
    </row>
    <row r="49" spans="1:38" ht="16.5" customHeight="1" x14ac:dyDescent="0.2">
      <c r="A49" s="5">
        <v>35</v>
      </c>
      <c r="B49" s="6" t="str">
        <f>ESPANOL!C45</f>
        <v>JOSE ALBERTO</v>
      </c>
      <c r="C49" s="95" t="str">
        <f>ESPANOL!D45</f>
        <v>MOTA DE LA CRUZ</v>
      </c>
      <c r="D49" s="98">
        <f>ESPANOL!AO45</f>
        <v>0</v>
      </c>
      <c r="E49" s="3" t="str">
        <f>ESPANOL!AU45</f>
        <v/>
      </c>
      <c r="F49" s="7" t="str">
        <f>ESPANOL!AY45</f>
        <v/>
      </c>
      <c r="G49" s="99">
        <f>IF(AND(NOT(ISBLANK(ESPANOL!AZ45)), NOT(ISBLANK(ESPANOL!BA45))), ESPANOL!AZ45 + ESPANOL!BA45, 0)</f>
        <v>0</v>
      </c>
      <c r="H49" s="98">
        <f>INGLES!AO45</f>
        <v>75</v>
      </c>
      <c r="I49" s="3" t="str">
        <f>INGLES!AU45</f>
        <v/>
      </c>
      <c r="J49" s="7" t="str">
        <f>INGLES!AY45</f>
        <v/>
      </c>
      <c r="K49" s="99">
        <f>IF(AND(NOT(ISBLANK(INGLES!AZ45)), NOT(ISBLANK(INGLES!BA45))), INGLES!AZ45 + INGLES!BA45, 0)</f>
        <v>0</v>
      </c>
      <c r="L49" s="96">
        <f>MATEMATICA!$AO45</f>
        <v>0</v>
      </c>
      <c r="M49" s="88" t="str">
        <f>MATEMATICA!$AU45</f>
        <v/>
      </c>
      <c r="N49" s="87" t="str">
        <f>MATEMATICA!$AY45</f>
        <v/>
      </c>
      <c r="O49" s="97">
        <f>IF(AND(NOT(ISBLANK(MATEMATICA!$AZ45)), NOT(ISBLANK(MATEMATICA!$BA45))), MATEMATICA!$AZ45 + MATEMATICA!$BA45, 0)</f>
        <v>0</v>
      </c>
      <c r="P49" s="96">
        <f>SOCIALES!$AO45</f>
        <v>79.5</v>
      </c>
      <c r="Q49" s="88" t="str">
        <f>SOCIALES!$AU45</f>
        <v/>
      </c>
      <c r="R49" s="87" t="str">
        <f>SOCIALES!$AY45</f>
        <v/>
      </c>
      <c r="S49" s="97">
        <f>IF(AND(NOT(ISBLANK(SOCIALES!$AZ45)), NOT(ISBLANK(SOCIALES!$BA45))), SOCIALES!$AZ45 + SOCIALES!$BA45, 0)</f>
        <v>0</v>
      </c>
      <c r="T49" s="96">
        <f>NATURALES!$AO45</f>
        <v>0</v>
      </c>
      <c r="U49" s="88" t="str">
        <f>NATURALES!$AU45</f>
        <v/>
      </c>
      <c r="V49" s="87" t="str">
        <f>NATURALES!$AY45</f>
        <v/>
      </c>
      <c r="W49" s="97">
        <f>IF(AND(NOT(ISBLANK(NATURALES!$AZ45)), NOT(ISBLANK(NATURALES!$BA45))), NATURALES!$AZ45 + NATURALES!$BA45, 0)</f>
        <v>0</v>
      </c>
      <c r="X49" s="96">
        <f>EDU.ARTISTICA!$AO45</f>
        <v>0</v>
      </c>
      <c r="Y49" s="88" t="str">
        <f>EDU.ARTISTICA!$AU45</f>
        <v/>
      </c>
      <c r="Z49" s="87" t="str">
        <f>EDU.ARTISTICA!$AY45</f>
        <v/>
      </c>
      <c r="AA49" s="97">
        <f>IF(AND(NOT(ISBLANK(EDU.ARTISTICA!$AZ45)), NOT(ISBLANK(EDU.ARTISTICA!$BA45))), EDU.ARTISTICA!$AZ45 + EDU.ARTISTICA!$BA45, 0)</f>
        <v>0</v>
      </c>
      <c r="AB49" s="96">
        <f>EDU.FISICA!$AO45</f>
        <v>0</v>
      </c>
      <c r="AC49" s="88" t="str">
        <f>EDU.FISICA!$AU45</f>
        <v/>
      </c>
      <c r="AD49" s="87" t="str">
        <f>EDU.FISICA!$AY45</f>
        <v/>
      </c>
      <c r="AE49" s="97">
        <f>IF(AND(NOT(ISBLANK(EDU.FISICA!$AZ45)), NOT(ISBLANK(EDU.FISICA!$BA45))), EDU.FISICA!$AZ45 + EDU.FISICA!$BA45, 0)</f>
        <v>0</v>
      </c>
      <c r="AF49" s="96">
        <f>RELIGION!$AO45</f>
        <v>0</v>
      </c>
      <c r="AG49" s="88" t="str">
        <f>RELIGION!$AU45</f>
        <v/>
      </c>
      <c r="AH49" s="87" t="str">
        <f>RELIGION!$AY45</f>
        <v/>
      </c>
      <c r="AI49" s="97">
        <f>IF(AND(NOT(ISBLANK(RELIGION!$AZ45)), NOT(ISBLANK(RELIGION!$BA45))), RELIGION!$AZ45 + RELIGION!$BA45, 0)</f>
        <v>0</v>
      </c>
      <c r="AJ49" s="100" t="str">
        <f t="shared" si="1"/>
        <v/>
      </c>
      <c r="AK49" s="7"/>
      <c r="AL49" s="99"/>
    </row>
    <row r="55" spans="1:38" ht="16" x14ac:dyDescent="0.2">
      <c r="B55" s="276" t="s">
        <v>129</v>
      </c>
      <c r="C55" s="276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276" t="s">
        <v>130</v>
      </c>
      <c r="AA55" s="276"/>
      <c r="AB55" s="276"/>
      <c r="AC55" s="276"/>
      <c r="AD55" s="276"/>
      <c r="AE55" s="276"/>
      <c r="AF55" s="276"/>
      <c r="AG55" s="276"/>
      <c r="AH55" s="276"/>
      <c r="AI55" s="276"/>
      <c r="AJ55" s="276"/>
    </row>
    <row r="56" spans="1:38" ht="16" x14ac:dyDescent="0.2">
      <c r="B56" s="275" t="s">
        <v>126</v>
      </c>
      <c r="C56" s="275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275" t="s">
        <v>83</v>
      </c>
      <c r="AA56" s="275"/>
      <c r="AB56" s="275"/>
      <c r="AC56" s="275"/>
      <c r="AD56" s="275"/>
      <c r="AE56" s="275"/>
      <c r="AF56" s="275"/>
      <c r="AG56" s="275"/>
      <c r="AH56" s="275"/>
      <c r="AI56" s="275"/>
      <c r="AJ56" s="275"/>
    </row>
    <row r="57" spans="1:38" ht="16" x14ac:dyDescent="0.2">
      <c r="B57" s="277"/>
      <c r="C57" s="277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</row>
    <row r="61" spans="1:38" ht="16" x14ac:dyDescent="0.2">
      <c r="B61" s="276" t="s">
        <v>84</v>
      </c>
      <c r="C61" s="276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</row>
    <row r="62" spans="1:38" ht="16" x14ac:dyDescent="0.2">
      <c r="B62" s="275" t="s">
        <v>85</v>
      </c>
      <c r="C62" s="275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276" t="s">
        <v>127</v>
      </c>
      <c r="AA62" s="276"/>
      <c r="AB62" s="276"/>
      <c r="AC62" s="276"/>
      <c r="AD62" s="276"/>
      <c r="AE62" s="276"/>
      <c r="AF62" s="276"/>
      <c r="AG62" s="276"/>
      <c r="AH62" s="276"/>
      <c r="AI62" s="276"/>
      <c r="AJ62" s="276"/>
      <c r="AK62" s="276"/>
    </row>
    <row r="63" spans="1:38" ht="16" x14ac:dyDescent="0.2">
      <c r="B63" s="277" t="s">
        <v>86</v>
      </c>
      <c r="C63" s="277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277" t="s">
        <v>87</v>
      </c>
      <c r="AA63" s="277"/>
      <c r="AB63" s="277"/>
      <c r="AC63" s="277"/>
      <c r="AD63" s="277"/>
      <c r="AE63" s="277"/>
      <c r="AF63" s="277"/>
      <c r="AG63" s="277"/>
      <c r="AH63" s="277"/>
      <c r="AI63" s="277"/>
      <c r="AJ63" s="277"/>
      <c r="AK63" s="277"/>
    </row>
  </sheetData>
  <mergeCells count="32">
    <mergeCell ref="B41:C41"/>
    <mergeCell ref="D41:G41"/>
    <mergeCell ref="H41:K41"/>
    <mergeCell ref="L41:O41"/>
    <mergeCell ref="P9:S9"/>
    <mergeCell ref="B9:C9"/>
    <mergeCell ref="D9:G9"/>
    <mergeCell ref="H9:K9"/>
    <mergeCell ref="L9:O9"/>
    <mergeCell ref="AF41:AI41"/>
    <mergeCell ref="AJ41:AL41"/>
    <mergeCell ref="T9:W9"/>
    <mergeCell ref="X9:AA9"/>
    <mergeCell ref="AB9:AE9"/>
    <mergeCell ref="AF9:AI9"/>
    <mergeCell ref="AJ9:AL9"/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1" sqref="R11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4.6640625" customWidth="1"/>
    <col min="5" max="6" width="5.6640625" customWidth="1"/>
    <col min="7" max="7" width="6.33203125" customWidth="1"/>
    <col min="8" max="8" width="2" customWidth="1"/>
    <col min="10" max="10" width="11.1640625" customWidth="1"/>
    <col min="11" max="11" width="4.5" customWidth="1"/>
    <col min="12" max="12" width="4.6640625" customWidth="1"/>
    <col min="13" max="15" width="5.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6" ht="16" x14ac:dyDescent="0.2">
      <c r="A5" s="291" t="s">
        <v>139</v>
      </c>
      <c r="B5" s="291"/>
      <c r="C5" s="291"/>
      <c r="D5" s="291"/>
      <c r="E5" s="291"/>
      <c r="F5" s="291"/>
      <c r="G5" s="291"/>
      <c r="H5" s="114"/>
      <c r="I5" s="291" t="s">
        <v>139</v>
      </c>
      <c r="J5" s="291"/>
      <c r="K5" s="291"/>
      <c r="L5" s="291"/>
      <c r="M5" s="291"/>
      <c r="N5" s="291"/>
      <c r="O5" s="291"/>
      <c r="P5" s="110"/>
    </row>
    <row r="6" spans="1:16" ht="16" x14ac:dyDescent="0.2">
      <c r="A6" s="217" t="s">
        <v>142</v>
      </c>
      <c r="B6" s="217"/>
      <c r="C6" s="217"/>
      <c r="D6" s="217"/>
      <c r="E6" s="217"/>
      <c r="F6" s="217"/>
      <c r="G6" s="217"/>
      <c r="H6" s="217"/>
      <c r="I6" s="217" t="s">
        <v>142</v>
      </c>
      <c r="J6" s="217"/>
      <c r="K6" s="217"/>
      <c r="L6" s="217"/>
      <c r="M6" s="217"/>
      <c r="N6" s="217"/>
      <c r="O6" s="217"/>
      <c r="P6" s="217"/>
    </row>
    <row r="7" spans="1:16" ht="16" x14ac:dyDescent="0.2">
      <c r="A7" s="217" t="s">
        <v>29</v>
      </c>
      <c r="B7" s="217"/>
      <c r="C7" s="217"/>
      <c r="D7" s="217"/>
      <c r="E7" s="217"/>
      <c r="F7" s="217"/>
      <c r="G7" s="217"/>
      <c r="H7" s="217"/>
      <c r="I7" s="217" t="s">
        <v>29</v>
      </c>
      <c r="J7" s="217"/>
      <c r="K7" s="217"/>
      <c r="L7" s="217"/>
      <c r="M7" s="217"/>
      <c r="N7" s="217"/>
      <c r="O7" s="217"/>
      <c r="P7" s="217"/>
    </row>
    <row r="8" spans="1:16" ht="9.5" customHeight="1" x14ac:dyDescent="0.2">
      <c r="A8" s="110"/>
      <c r="I8" s="110"/>
    </row>
    <row r="9" spans="1:16" x14ac:dyDescent="0.2">
      <c r="A9" s="76" t="s">
        <v>6</v>
      </c>
      <c r="B9" s="2"/>
      <c r="C9" s="293"/>
      <c r="D9" s="293"/>
      <c r="E9" s="293"/>
      <c r="F9" s="1"/>
      <c r="G9" s="81"/>
      <c r="I9" s="76" t="s">
        <v>6</v>
      </c>
      <c r="J9" s="2"/>
      <c r="K9" s="293"/>
      <c r="L9" s="293"/>
      <c r="M9" s="293"/>
      <c r="N9" s="1"/>
      <c r="O9" s="81"/>
    </row>
    <row r="10" spans="1:16" ht="15" customHeight="1" x14ac:dyDescent="0.2">
      <c r="B10" s="77"/>
      <c r="C10" s="78"/>
      <c r="D10" s="78"/>
      <c r="E10" s="78"/>
      <c r="F10" s="79"/>
      <c r="J10" s="77"/>
      <c r="K10" s="78"/>
      <c r="L10" s="78"/>
      <c r="M10" s="78"/>
      <c r="N10" s="79"/>
    </row>
    <row r="11" spans="1:16" ht="14.5" customHeight="1" x14ac:dyDescent="0.2">
      <c r="A11" s="76" t="s">
        <v>117</v>
      </c>
      <c r="B11" s="80"/>
      <c r="C11" s="76" t="s">
        <v>65</v>
      </c>
      <c r="D11" s="80"/>
      <c r="E11" s="292" t="s">
        <v>140</v>
      </c>
      <c r="F11" s="292"/>
      <c r="G11" s="115"/>
      <c r="I11" s="76" t="s">
        <v>117</v>
      </c>
      <c r="J11" s="80"/>
      <c r="K11" s="76" t="s">
        <v>65</v>
      </c>
      <c r="L11" s="80"/>
      <c r="M11" s="292" t="s">
        <v>140</v>
      </c>
      <c r="N11" s="292"/>
      <c r="O11" s="115"/>
    </row>
    <row r="12" spans="1:16" ht="8.25" customHeight="1" x14ac:dyDescent="0.2"/>
    <row r="13" spans="1:16" ht="17.5" customHeight="1" x14ac:dyDescent="0.2">
      <c r="A13" s="215" t="s">
        <v>7</v>
      </c>
      <c r="B13" s="215"/>
      <c r="C13" s="215"/>
      <c r="D13" s="82" t="s">
        <v>134</v>
      </c>
      <c r="E13" s="82" t="s">
        <v>135</v>
      </c>
      <c r="F13" s="82" t="s">
        <v>136</v>
      </c>
      <c r="G13" s="82" t="s">
        <v>137</v>
      </c>
      <c r="H13" s="84"/>
      <c r="I13" s="218" t="s">
        <v>7</v>
      </c>
      <c r="J13" s="215"/>
      <c r="K13" s="215"/>
      <c r="L13" s="82" t="s">
        <v>134</v>
      </c>
      <c r="M13" s="82" t="s">
        <v>135</v>
      </c>
      <c r="N13" s="82" t="s">
        <v>136</v>
      </c>
      <c r="O13" s="82" t="s">
        <v>137</v>
      </c>
    </row>
    <row r="14" spans="1:16" ht="18" customHeight="1" x14ac:dyDescent="0.2">
      <c r="A14" s="214" t="s">
        <v>8</v>
      </c>
      <c r="B14" s="214"/>
      <c r="C14" s="214"/>
      <c r="D14" s="3"/>
      <c r="E14" s="3"/>
      <c r="F14" s="3"/>
      <c r="G14" s="111"/>
      <c r="I14" s="214" t="s">
        <v>8</v>
      </c>
      <c r="J14" s="214"/>
      <c r="K14" s="214"/>
      <c r="L14" s="3"/>
      <c r="M14" s="3"/>
      <c r="N14" s="3"/>
      <c r="O14" s="111"/>
    </row>
    <row r="15" spans="1:16" ht="18" customHeight="1" x14ac:dyDescent="0.2">
      <c r="A15" s="214" t="s">
        <v>119</v>
      </c>
      <c r="B15" s="214"/>
      <c r="C15" s="214"/>
      <c r="D15" s="3"/>
      <c r="E15" s="3"/>
      <c r="F15" s="3"/>
      <c r="G15" s="7"/>
      <c r="I15" s="214" t="s">
        <v>119</v>
      </c>
      <c r="J15" s="214"/>
      <c r="K15" s="214"/>
      <c r="L15" s="3"/>
      <c r="M15" s="3"/>
      <c r="N15" s="3"/>
      <c r="O15" s="7"/>
    </row>
    <row r="16" spans="1:16" ht="18" customHeight="1" x14ac:dyDescent="0.2">
      <c r="A16" s="214" t="s">
        <v>9</v>
      </c>
      <c r="B16" s="214"/>
      <c r="C16" s="214"/>
      <c r="D16" s="3"/>
      <c r="E16" s="3"/>
      <c r="F16" s="3"/>
      <c r="G16" s="7"/>
      <c r="I16" s="214" t="s">
        <v>9</v>
      </c>
      <c r="J16" s="214"/>
      <c r="K16" s="214"/>
      <c r="L16" s="3"/>
      <c r="M16" s="3"/>
      <c r="N16" s="3"/>
      <c r="O16" s="7"/>
    </row>
    <row r="17" spans="1:16" ht="18" customHeight="1" x14ac:dyDescent="0.2">
      <c r="A17" s="214" t="s">
        <v>10</v>
      </c>
      <c r="B17" s="214"/>
      <c r="C17" s="214"/>
      <c r="D17" s="3"/>
      <c r="E17" s="3"/>
      <c r="F17" s="3"/>
      <c r="G17" s="7"/>
      <c r="I17" s="214" t="s">
        <v>10</v>
      </c>
      <c r="J17" s="214"/>
      <c r="K17" s="214"/>
      <c r="L17" s="3"/>
      <c r="M17" s="3"/>
      <c r="N17" s="3"/>
      <c r="O17" s="7"/>
    </row>
    <row r="18" spans="1:16" ht="18" customHeight="1" x14ac:dyDescent="0.2">
      <c r="A18" s="214" t="s">
        <v>11</v>
      </c>
      <c r="B18" s="214"/>
      <c r="C18" s="214"/>
      <c r="D18" s="3"/>
      <c r="E18" s="3"/>
      <c r="F18" s="3"/>
      <c r="G18" s="7"/>
      <c r="I18" s="214" t="s">
        <v>11</v>
      </c>
      <c r="J18" s="214"/>
      <c r="K18" s="214"/>
      <c r="L18" s="3"/>
      <c r="M18" s="3"/>
      <c r="N18" s="3"/>
      <c r="O18" s="7"/>
    </row>
    <row r="19" spans="1:16" ht="18" customHeight="1" x14ac:dyDescent="0.2">
      <c r="A19" s="214" t="s">
        <v>12</v>
      </c>
      <c r="B19" s="214"/>
      <c r="C19" s="214"/>
      <c r="D19" s="3"/>
      <c r="E19" s="3"/>
      <c r="F19" s="3"/>
      <c r="G19" s="7"/>
      <c r="I19" s="214" t="s">
        <v>12</v>
      </c>
      <c r="J19" s="214"/>
      <c r="K19" s="214"/>
      <c r="L19" s="3"/>
      <c r="M19" s="3"/>
      <c r="N19" s="3"/>
      <c r="O19" s="7"/>
    </row>
    <row r="20" spans="1:16" ht="18" customHeight="1" x14ac:dyDescent="0.2">
      <c r="A20" s="214" t="s">
        <v>13</v>
      </c>
      <c r="B20" s="214"/>
      <c r="C20" s="214"/>
      <c r="D20" s="3"/>
      <c r="E20" s="3"/>
      <c r="F20" s="3"/>
      <c r="G20" s="7"/>
      <c r="I20" s="214" t="s">
        <v>13</v>
      </c>
      <c r="J20" s="214"/>
      <c r="K20" s="214"/>
      <c r="L20" s="3"/>
      <c r="M20" s="3"/>
      <c r="N20" s="3"/>
      <c r="O20" s="7"/>
    </row>
    <row r="21" spans="1:16" ht="18" customHeight="1" x14ac:dyDescent="0.2">
      <c r="A21" s="214" t="s">
        <v>138</v>
      </c>
      <c r="B21" s="214"/>
      <c r="C21" s="214"/>
      <c r="D21" s="3"/>
      <c r="E21" s="3"/>
      <c r="F21" s="3"/>
      <c r="G21" s="7"/>
      <c r="I21" s="214" t="s">
        <v>138</v>
      </c>
      <c r="J21" s="214"/>
      <c r="K21" s="214"/>
      <c r="L21" s="3"/>
      <c r="M21" s="3"/>
      <c r="N21" s="3"/>
      <c r="O21" s="7"/>
    </row>
    <row r="23" spans="1:16" x14ac:dyDescent="0.2">
      <c r="A23" t="s">
        <v>123</v>
      </c>
      <c r="I23" t="s">
        <v>122</v>
      </c>
    </row>
    <row r="30" spans="1:16" x14ac:dyDescent="0.2">
      <c r="A30" s="291" t="s">
        <v>139</v>
      </c>
      <c r="B30" s="291"/>
      <c r="C30" s="291"/>
      <c r="D30" s="291"/>
      <c r="E30" s="291"/>
      <c r="F30" s="291"/>
      <c r="G30" s="291"/>
      <c r="H30" s="110"/>
      <c r="I30" s="291" t="s">
        <v>139</v>
      </c>
      <c r="J30" s="291"/>
      <c r="K30" s="291"/>
      <c r="L30" s="291"/>
      <c r="M30" s="291"/>
      <c r="N30" s="291"/>
      <c r="O30" s="291"/>
      <c r="P30" s="110"/>
    </row>
    <row r="31" spans="1:16" ht="16" x14ac:dyDescent="0.2">
      <c r="A31" s="217" t="s">
        <v>142</v>
      </c>
      <c r="B31" s="217"/>
      <c r="C31" s="217"/>
      <c r="D31" s="217"/>
      <c r="E31" s="217"/>
      <c r="F31" s="217"/>
      <c r="G31" s="217"/>
      <c r="H31" s="217"/>
      <c r="I31" s="217" t="s">
        <v>142</v>
      </c>
      <c r="J31" s="217"/>
      <c r="K31" s="217"/>
      <c r="L31" s="217"/>
      <c r="M31" s="217"/>
      <c r="N31" s="217"/>
      <c r="O31" s="217"/>
      <c r="P31" s="217"/>
    </row>
    <row r="32" spans="1:16" ht="16" x14ac:dyDescent="0.2">
      <c r="A32" s="217" t="s">
        <v>29</v>
      </c>
      <c r="B32" s="217"/>
      <c r="C32" s="217"/>
      <c r="D32" s="217"/>
      <c r="E32" s="217"/>
      <c r="F32" s="217"/>
      <c r="G32" s="217"/>
      <c r="H32" s="217"/>
      <c r="I32" s="217" t="s">
        <v>29</v>
      </c>
      <c r="J32" s="217"/>
      <c r="K32" s="217"/>
      <c r="L32" s="217"/>
      <c r="M32" s="217"/>
      <c r="N32" s="217"/>
      <c r="O32" s="217"/>
      <c r="P32" s="217"/>
    </row>
    <row r="33" spans="1:15" ht="10.25" customHeight="1" x14ac:dyDescent="0.2">
      <c r="A33" s="110"/>
      <c r="I33" s="110"/>
    </row>
    <row r="34" spans="1:15" x14ac:dyDescent="0.2">
      <c r="A34" s="76" t="s">
        <v>6</v>
      </c>
      <c r="B34" s="2"/>
      <c r="C34" s="293"/>
      <c r="D34" s="293"/>
      <c r="E34" s="293"/>
      <c r="F34" s="1"/>
      <c r="G34" s="81"/>
      <c r="I34" s="76" t="s">
        <v>6</v>
      </c>
      <c r="J34" s="2"/>
      <c r="K34" s="293"/>
      <c r="L34" s="293"/>
      <c r="M34" s="293"/>
      <c r="N34" s="1"/>
      <c r="O34" s="81"/>
    </row>
    <row r="35" spans="1:15" ht="12" customHeight="1" x14ac:dyDescent="0.2">
      <c r="B35" s="77"/>
      <c r="C35" s="78"/>
      <c r="D35" s="78"/>
      <c r="E35" s="78"/>
      <c r="F35" s="79"/>
      <c r="J35" s="77"/>
      <c r="K35" s="78"/>
      <c r="L35" s="78"/>
      <c r="M35" s="78"/>
      <c r="N35" s="79"/>
    </row>
    <row r="36" spans="1:15" ht="13.25" customHeight="1" x14ac:dyDescent="0.2">
      <c r="A36" s="76" t="s">
        <v>117</v>
      </c>
      <c r="B36" s="80"/>
      <c r="C36" s="76" t="s">
        <v>65</v>
      </c>
      <c r="D36" s="80"/>
      <c r="E36" s="292" t="s">
        <v>140</v>
      </c>
      <c r="F36" s="292"/>
      <c r="G36" s="115"/>
      <c r="I36" s="76" t="s">
        <v>117</v>
      </c>
      <c r="J36" s="80"/>
      <c r="K36" s="76" t="s">
        <v>65</v>
      </c>
      <c r="L36" s="80"/>
      <c r="M36" s="292" t="s">
        <v>140</v>
      </c>
      <c r="N36" s="292"/>
      <c r="O36" s="115"/>
    </row>
    <row r="37" spans="1:15" ht="7.25" customHeight="1" x14ac:dyDescent="0.2"/>
    <row r="38" spans="1:15" ht="16.25" customHeight="1" x14ac:dyDescent="0.2">
      <c r="A38" s="215" t="s">
        <v>7</v>
      </c>
      <c r="B38" s="215"/>
      <c r="C38" s="215"/>
      <c r="D38" s="82" t="s">
        <v>134</v>
      </c>
      <c r="E38" s="82" t="s">
        <v>135</v>
      </c>
      <c r="F38" s="82" t="s">
        <v>136</v>
      </c>
      <c r="G38" s="82" t="s">
        <v>137</v>
      </c>
      <c r="I38" s="215" t="s">
        <v>7</v>
      </c>
      <c r="J38" s="215"/>
      <c r="K38" s="215"/>
      <c r="L38" s="82" t="s">
        <v>134</v>
      </c>
      <c r="M38" s="82" t="s">
        <v>135</v>
      </c>
      <c r="N38" s="82" t="s">
        <v>136</v>
      </c>
      <c r="O38" s="82" t="s">
        <v>137</v>
      </c>
    </row>
    <row r="39" spans="1:15" ht="19" x14ac:dyDescent="0.2">
      <c r="A39" s="214" t="s">
        <v>8</v>
      </c>
      <c r="B39" s="214"/>
      <c r="C39" s="214"/>
      <c r="D39" s="3"/>
      <c r="E39" s="3"/>
      <c r="F39" s="3"/>
      <c r="G39" s="7"/>
      <c r="I39" s="214" t="s">
        <v>8</v>
      </c>
      <c r="J39" s="214"/>
      <c r="K39" s="214"/>
      <c r="L39" s="3"/>
      <c r="M39" s="3"/>
      <c r="N39" s="3"/>
      <c r="O39" s="7"/>
    </row>
    <row r="40" spans="1:15" ht="19" x14ac:dyDescent="0.2">
      <c r="A40" s="214" t="s">
        <v>119</v>
      </c>
      <c r="B40" s="214"/>
      <c r="C40" s="214"/>
      <c r="D40" s="3"/>
      <c r="E40" s="3"/>
      <c r="F40" s="3"/>
      <c r="G40" s="7"/>
      <c r="I40" s="214" t="s">
        <v>119</v>
      </c>
      <c r="J40" s="214"/>
      <c r="K40" s="214"/>
      <c r="L40" s="3"/>
      <c r="M40" s="3"/>
      <c r="N40" s="3"/>
      <c r="O40" s="7"/>
    </row>
    <row r="41" spans="1:15" ht="19" x14ac:dyDescent="0.2">
      <c r="A41" s="214" t="s">
        <v>9</v>
      </c>
      <c r="B41" s="214"/>
      <c r="C41" s="214"/>
      <c r="D41" s="3"/>
      <c r="E41" s="3"/>
      <c r="F41" s="3"/>
      <c r="G41" s="7"/>
      <c r="I41" s="214" t="s">
        <v>9</v>
      </c>
      <c r="J41" s="214"/>
      <c r="K41" s="214"/>
      <c r="L41" s="3"/>
      <c r="M41" s="3"/>
      <c r="N41" s="3"/>
      <c r="O41" s="7"/>
    </row>
    <row r="42" spans="1:15" ht="19" x14ac:dyDescent="0.2">
      <c r="A42" s="214" t="s">
        <v>10</v>
      </c>
      <c r="B42" s="214"/>
      <c r="C42" s="214"/>
      <c r="D42" s="3"/>
      <c r="E42" s="3"/>
      <c r="F42" s="3"/>
      <c r="G42" s="7"/>
      <c r="I42" s="214" t="s">
        <v>10</v>
      </c>
      <c r="J42" s="214"/>
      <c r="K42" s="214"/>
      <c r="L42" s="3"/>
      <c r="M42" s="3"/>
      <c r="N42" s="3"/>
      <c r="O42" s="7"/>
    </row>
    <row r="43" spans="1:15" ht="19" x14ac:dyDescent="0.2">
      <c r="A43" s="214" t="s">
        <v>11</v>
      </c>
      <c r="B43" s="214"/>
      <c r="C43" s="214"/>
      <c r="D43" s="3"/>
      <c r="E43" s="3"/>
      <c r="F43" s="3"/>
      <c r="G43" s="7"/>
      <c r="I43" s="214" t="s">
        <v>11</v>
      </c>
      <c r="J43" s="214"/>
      <c r="K43" s="214"/>
      <c r="L43" s="3"/>
      <c r="M43" s="3"/>
      <c r="N43" s="3"/>
      <c r="O43" s="7"/>
    </row>
    <row r="44" spans="1:15" ht="19" x14ac:dyDescent="0.2">
      <c r="A44" s="214" t="s">
        <v>12</v>
      </c>
      <c r="B44" s="214"/>
      <c r="C44" s="214"/>
      <c r="D44" s="3"/>
      <c r="E44" s="3"/>
      <c r="F44" s="3"/>
      <c r="G44" s="7"/>
      <c r="I44" s="214" t="s">
        <v>12</v>
      </c>
      <c r="J44" s="214"/>
      <c r="K44" s="214"/>
      <c r="L44" s="3"/>
      <c r="M44" s="3"/>
      <c r="N44" s="3"/>
      <c r="O44" s="7"/>
    </row>
    <row r="45" spans="1:15" ht="18" customHeight="1" x14ac:dyDescent="0.2">
      <c r="A45" s="214" t="s">
        <v>13</v>
      </c>
      <c r="B45" s="214"/>
      <c r="C45" s="214"/>
      <c r="D45" s="3"/>
      <c r="E45" s="3"/>
      <c r="F45" s="3"/>
      <c r="G45" s="7"/>
      <c r="I45" s="214" t="s">
        <v>13</v>
      </c>
      <c r="J45" s="214"/>
      <c r="K45" s="214"/>
      <c r="L45" s="3"/>
      <c r="M45" s="3"/>
      <c r="N45" s="3"/>
      <c r="O45" s="7"/>
    </row>
    <row r="46" spans="1:15" ht="19" x14ac:dyDescent="0.2">
      <c r="A46" s="214" t="s">
        <v>138</v>
      </c>
      <c r="B46" s="214"/>
      <c r="C46" s="214"/>
      <c r="D46" s="3"/>
      <c r="E46" s="3"/>
      <c r="F46" s="3"/>
      <c r="G46" s="7"/>
      <c r="I46" s="214" t="s">
        <v>138</v>
      </c>
      <c r="J46" s="214"/>
      <c r="K46" s="214"/>
      <c r="L46" s="3"/>
      <c r="M46" s="3"/>
      <c r="N46" s="3"/>
      <c r="O46" s="7"/>
    </row>
    <row r="48" spans="1:15" x14ac:dyDescent="0.2">
      <c r="A48" t="s">
        <v>121</v>
      </c>
      <c r="I48" t="s">
        <v>121</v>
      </c>
    </row>
  </sheetData>
  <mergeCells count="56"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32:H32"/>
    <mergeCell ref="I32:P32"/>
    <mergeCell ref="A21:C21"/>
    <mergeCell ref="I21:K21"/>
    <mergeCell ref="A30:G30"/>
    <mergeCell ref="I30:O30"/>
    <mergeCell ref="A31:H31"/>
    <mergeCell ref="I31:P3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Jose Andres Diaz</cp:lastModifiedBy>
  <cp:lastPrinted>2026-06-13T14:41:01Z</cp:lastPrinted>
  <dcterms:created xsi:type="dcterms:W3CDTF">2023-03-02T01:29:27Z</dcterms:created>
  <dcterms:modified xsi:type="dcterms:W3CDTF">2026-09-19T00:08:18Z</dcterms:modified>
</cp:coreProperties>
</file>