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608852AE-A575-8543-9B1B-1483773C10AE}" xr6:coauthVersionLast="47" xr6:coauthVersionMax="47" xr10:uidLastSave="{00000000-0000-0000-0000-000000000000}"/>
  <bookViews>
    <workbookView xWindow="2240" yWindow="1400" windowWidth="32560" windowHeight="1940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9" l="1"/>
  <c r="AK12" i="19"/>
  <c r="AL12" i="19"/>
  <c r="AM12" i="19"/>
  <c r="AJ13" i="19"/>
  <c r="AK13" i="19"/>
  <c r="AL13" i="19"/>
  <c r="AM13" i="19"/>
  <c r="AJ14" i="19"/>
  <c r="AK14" i="19"/>
  <c r="AL14" i="19"/>
  <c r="AM14" i="19"/>
  <c r="AJ15" i="19"/>
  <c r="AK15" i="19"/>
  <c r="AL15" i="19"/>
  <c r="AM15" i="19"/>
  <c r="AJ16" i="19"/>
  <c r="AK16" i="19"/>
  <c r="AL16" i="19"/>
  <c r="AM16" i="19"/>
  <c r="AJ17" i="19"/>
  <c r="AK17" i="19"/>
  <c r="AL17" i="19"/>
  <c r="AM17" i="19"/>
  <c r="AJ18" i="19"/>
  <c r="AK18" i="19"/>
  <c r="AL18" i="19"/>
  <c r="AM18" i="19"/>
  <c r="AJ19" i="19"/>
  <c r="AK19" i="19"/>
  <c r="AL19" i="19"/>
  <c r="AM19" i="19"/>
  <c r="AJ20" i="19"/>
  <c r="AK20" i="19"/>
  <c r="AL20" i="19"/>
  <c r="AM20" i="19"/>
  <c r="AJ21" i="19"/>
  <c r="AK21" i="19"/>
  <c r="AL21" i="19"/>
  <c r="AM21" i="19"/>
  <c r="AJ22" i="19"/>
  <c r="AK22" i="19"/>
  <c r="AL22" i="19"/>
  <c r="AM22" i="19"/>
  <c r="AJ23" i="19"/>
  <c r="AK23" i="19"/>
  <c r="AL23" i="19"/>
  <c r="AM23" i="19"/>
  <c r="AJ24" i="19"/>
  <c r="AK24" i="19"/>
  <c r="AL24" i="19"/>
  <c r="AM24" i="19"/>
  <c r="AJ25" i="19"/>
  <c r="AK25" i="19"/>
  <c r="AL25" i="19"/>
  <c r="AM25" i="19"/>
  <c r="AJ26" i="19"/>
  <c r="AK26" i="19"/>
  <c r="AL26" i="19"/>
  <c r="AM26" i="19"/>
  <c r="AJ27" i="19"/>
  <c r="AK27" i="19"/>
  <c r="AL27" i="19"/>
  <c r="AM27" i="19"/>
  <c r="AJ28" i="19"/>
  <c r="AK28" i="19"/>
  <c r="AL28" i="19"/>
  <c r="AM28" i="19"/>
  <c r="AJ29" i="19"/>
  <c r="AK29" i="19"/>
  <c r="AL29" i="19"/>
  <c r="AM29" i="19"/>
  <c r="AJ30" i="19"/>
  <c r="AK30" i="19"/>
  <c r="AL30" i="19"/>
  <c r="AM30" i="19"/>
  <c r="AJ31" i="19"/>
  <c r="AK31" i="19"/>
  <c r="AL31" i="19"/>
  <c r="AM31" i="19"/>
  <c r="AJ32" i="19"/>
  <c r="AK32" i="19"/>
  <c r="AL32" i="19"/>
  <c r="AM32" i="19"/>
  <c r="AJ33" i="19"/>
  <c r="AK33" i="19"/>
  <c r="AL33" i="19"/>
  <c r="AM33" i="19"/>
  <c r="AJ34" i="19"/>
  <c r="AK34" i="19"/>
  <c r="AL34" i="19"/>
  <c r="AM34" i="19"/>
  <c r="AJ35" i="19"/>
  <c r="AK35" i="19"/>
  <c r="AL35" i="19"/>
  <c r="AM35" i="19"/>
  <c r="AJ36" i="19"/>
  <c r="AK36" i="19"/>
  <c r="AL36" i="19"/>
  <c r="AM36" i="19"/>
  <c r="AJ37" i="19"/>
  <c r="AK37" i="19"/>
  <c r="AL37" i="19"/>
  <c r="AM37" i="19"/>
  <c r="AJ38" i="19"/>
  <c r="AK38" i="19"/>
  <c r="AL38" i="19"/>
  <c r="AM38" i="19"/>
  <c r="AJ39" i="19"/>
  <c r="AK39" i="19"/>
  <c r="AL39" i="19"/>
  <c r="AM39" i="19"/>
  <c r="AJ40" i="19"/>
  <c r="AK40" i="19"/>
  <c r="AL40" i="19"/>
  <c r="AM40" i="19"/>
  <c r="AJ41" i="19"/>
  <c r="AK41" i="19"/>
  <c r="AL41" i="19"/>
  <c r="AM41" i="19"/>
  <c r="AJ42" i="19"/>
  <c r="AK42" i="19"/>
  <c r="AL42" i="19"/>
  <c r="AM42" i="19"/>
  <c r="AJ43" i="19"/>
  <c r="AK43" i="19"/>
  <c r="AL43" i="19"/>
  <c r="AM43" i="19"/>
  <c r="AJ44" i="19"/>
  <c r="AK44" i="19"/>
  <c r="AL44" i="19"/>
  <c r="AM44" i="19"/>
  <c r="AJ45" i="19"/>
  <c r="AK45" i="19"/>
  <c r="AL45" i="19"/>
  <c r="AM45" i="19"/>
  <c r="AJ46" i="19"/>
  <c r="AK46" i="19"/>
  <c r="AL46" i="19"/>
  <c r="AM46" i="19"/>
  <c r="AJ12" i="30"/>
  <c r="AK12" i="30"/>
  <c r="AL12" i="30"/>
  <c r="AM12" i="30"/>
  <c r="AJ13" i="30"/>
  <c r="AK13" i="30"/>
  <c r="AL13" i="30"/>
  <c r="AM13" i="30"/>
  <c r="AJ14" i="30"/>
  <c r="AK14" i="30"/>
  <c r="AL14" i="30"/>
  <c r="AM14" i="30"/>
  <c r="AJ15" i="30"/>
  <c r="AK15" i="30"/>
  <c r="AL15" i="30"/>
  <c r="AM15" i="30"/>
  <c r="AJ16" i="30"/>
  <c r="AK16" i="30"/>
  <c r="AL16" i="30"/>
  <c r="AM16" i="30"/>
  <c r="AJ17" i="30"/>
  <c r="AK17" i="30"/>
  <c r="AL17" i="30"/>
  <c r="AM17" i="30"/>
  <c r="AJ18" i="30"/>
  <c r="AK18" i="30"/>
  <c r="AL18" i="30"/>
  <c r="AM18" i="30"/>
  <c r="AJ19" i="30"/>
  <c r="AK19" i="30"/>
  <c r="AL19" i="30"/>
  <c r="AM19" i="30"/>
  <c r="AJ20" i="30"/>
  <c r="AK20" i="30"/>
  <c r="AL20" i="30"/>
  <c r="AM20" i="30"/>
  <c r="AJ21" i="30"/>
  <c r="AK21" i="30"/>
  <c r="AL21" i="30"/>
  <c r="AM21" i="30"/>
  <c r="AJ22" i="30"/>
  <c r="AK22" i="30"/>
  <c r="AL22" i="30"/>
  <c r="AM22" i="30"/>
  <c r="AJ23" i="30"/>
  <c r="AK23" i="30"/>
  <c r="AL23" i="30"/>
  <c r="AM23" i="30"/>
  <c r="AJ24" i="30"/>
  <c r="AK24" i="30"/>
  <c r="AL24" i="30"/>
  <c r="AM24" i="30"/>
  <c r="AJ25" i="30"/>
  <c r="AK25" i="30"/>
  <c r="AL25" i="30"/>
  <c r="AM25" i="30"/>
  <c r="AJ26" i="30"/>
  <c r="AK26" i="30"/>
  <c r="AL26" i="30"/>
  <c r="AM26" i="30"/>
  <c r="AJ27" i="30"/>
  <c r="AK27" i="30"/>
  <c r="AL27" i="30"/>
  <c r="AM27" i="30"/>
  <c r="AJ28" i="30"/>
  <c r="AK28" i="30"/>
  <c r="AL28" i="30"/>
  <c r="AM28" i="30"/>
  <c r="AJ29" i="30"/>
  <c r="AK29" i="30"/>
  <c r="AL29" i="30"/>
  <c r="AM29" i="30"/>
  <c r="AJ30" i="30"/>
  <c r="AK30" i="30"/>
  <c r="AL30" i="30"/>
  <c r="AM30" i="30"/>
  <c r="AJ31" i="30"/>
  <c r="AK31" i="30"/>
  <c r="AL31" i="30"/>
  <c r="AM31" i="30"/>
  <c r="AJ32" i="30"/>
  <c r="AK32" i="30"/>
  <c r="AL32" i="30"/>
  <c r="AM32" i="30"/>
  <c r="AJ33" i="30"/>
  <c r="AK33" i="30"/>
  <c r="AL33" i="30"/>
  <c r="AM33" i="30"/>
  <c r="AJ34" i="30"/>
  <c r="AK34" i="30"/>
  <c r="AL34" i="30"/>
  <c r="AM34" i="30"/>
  <c r="AJ35" i="30"/>
  <c r="AK35" i="30"/>
  <c r="AL35" i="30"/>
  <c r="AM35" i="30"/>
  <c r="AJ36" i="30"/>
  <c r="AK36" i="30"/>
  <c r="AL36" i="30"/>
  <c r="AM36" i="30"/>
  <c r="AJ37" i="30"/>
  <c r="AK37" i="30"/>
  <c r="AL37" i="30"/>
  <c r="AM37" i="30"/>
  <c r="AJ38" i="30"/>
  <c r="AK38" i="30"/>
  <c r="AL38" i="30"/>
  <c r="AM38" i="30"/>
  <c r="AJ39" i="30"/>
  <c r="AK39" i="30"/>
  <c r="AL39" i="30"/>
  <c r="AM39" i="30"/>
  <c r="AJ40" i="30"/>
  <c r="AK40" i="30"/>
  <c r="AL40" i="30"/>
  <c r="AM40" i="30"/>
  <c r="AJ41" i="30"/>
  <c r="AK41" i="30"/>
  <c r="AL41" i="30"/>
  <c r="AM41" i="30"/>
  <c r="AJ42" i="30"/>
  <c r="AK42" i="30"/>
  <c r="AL42" i="30"/>
  <c r="AM42" i="30"/>
  <c r="AJ43" i="30"/>
  <c r="AK43" i="30"/>
  <c r="AL43" i="30"/>
  <c r="AM43" i="30"/>
  <c r="AJ44" i="30"/>
  <c r="AK44" i="30"/>
  <c r="AL44" i="30"/>
  <c r="AM44" i="30"/>
  <c r="AJ45" i="30"/>
  <c r="AK45" i="30"/>
  <c r="AL45" i="30"/>
  <c r="AM45" i="30"/>
  <c r="AJ46" i="30"/>
  <c r="AK46" i="30"/>
  <c r="AL46" i="30"/>
  <c r="AM46" i="30"/>
  <c r="AJ47" i="19"/>
  <c r="AK47" i="19"/>
  <c r="AL47" i="19"/>
  <c r="AM47" i="19"/>
  <c r="AJ47" i="30"/>
  <c r="AK47" i="30"/>
  <c r="AL47" i="30"/>
  <c r="AM47" i="30"/>
  <c r="AJ12" i="32"/>
  <c r="AK12" i="32"/>
  <c r="AL12" i="32"/>
  <c r="AM12" i="32"/>
  <c r="AJ13" i="32"/>
  <c r="AK13" i="32"/>
  <c r="AL13" i="32"/>
  <c r="AM13" i="32"/>
  <c r="AJ14" i="32"/>
  <c r="AK14" i="32"/>
  <c r="AL14" i="32"/>
  <c r="AM14" i="32"/>
  <c r="AJ15" i="32"/>
  <c r="AK15" i="32"/>
  <c r="AL15" i="32"/>
  <c r="AM15" i="32"/>
  <c r="AJ16" i="32"/>
  <c r="AK16" i="32"/>
  <c r="AL16" i="32"/>
  <c r="AM16" i="32"/>
  <c r="AJ17" i="32"/>
  <c r="AK17" i="32"/>
  <c r="AL17" i="32"/>
  <c r="AM17" i="32"/>
  <c r="AJ18" i="32"/>
  <c r="AK18" i="32"/>
  <c r="AL18" i="32"/>
  <c r="AM18" i="32"/>
  <c r="AJ19" i="32"/>
  <c r="AK19" i="32"/>
  <c r="AL19" i="32"/>
  <c r="AM19" i="32"/>
  <c r="AJ20" i="32"/>
  <c r="AK20" i="32"/>
  <c r="AL20" i="32"/>
  <c r="AM20" i="32"/>
  <c r="AJ21" i="32"/>
  <c r="AK21" i="32"/>
  <c r="AL21" i="32"/>
  <c r="AM21" i="32"/>
  <c r="AJ22" i="32"/>
  <c r="AK22" i="32"/>
  <c r="AL22" i="32"/>
  <c r="AM22" i="32"/>
  <c r="AJ23" i="32"/>
  <c r="AK23" i="32"/>
  <c r="AL23" i="32"/>
  <c r="AM23" i="32"/>
  <c r="AJ24" i="32"/>
  <c r="AK24" i="32"/>
  <c r="AL24" i="32"/>
  <c r="AM24" i="32"/>
  <c r="AJ25" i="32"/>
  <c r="AK25" i="32"/>
  <c r="AL25" i="32"/>
  <c r="AM25" i="32"/>
  <c r="AJ26" i="32"/>
  <c r="AK26" i="32"/>
  <c r="AL26" i="32"/>
  <c r="AM26" i="32"/>
  <c r="AJ27" i="32"/>
  <c r="AK27" i="32"/>
  <c r="AL27" i="32"/>
  <c r="AM27" i="32"/>
  <c r="AJ28" i="32"/>
  <c r="AK28" i="32"/>
  <c r="AL28" i="32"/>
  <c r="AM28" i="32"/>
  <c r="AJ29" i="32"/>
  <c r="AK29" i="32"/>
  <c r="AL29" i="32"/>
  <c r="AM29" i="32"/>
  <c r="AJ30" i="32"/>
  <c r="AK30" i="32"/>
  <c r="AL30" i="32"/>
  <c r="AM30" i="32"/>
  <c r="AJ31" i="32"/>
  <c r="AK31" i="32"/>
  <c r="AL31" i="32"/>
  <c r="AM31" i="32"/>
  <c r="AJ32" i="32"/>
  <c r="AK32" i="32"/>
  <c r="AL32" i="32"/>
  <c r="AM32" i="32"/>
  <c r="AJ33" i="32"/>
  <c r="AK33" i="32"/>
  <c r="AL33" i="32"/>
  <c r="AM33" i="32"/>
  <c r="AJ34" i="32"/>
  <c r="AK34" i="32"/>
  <c r="AL34" i="32"/>
  <c r="AM34" i="32"/>
  <c r="AJ35" i="32"/>
  <c r="AK35" i="32"/>
  <c r="AL35" i="32"/>
  <c r="AM35" i="32"/>
  <c r="AJ36" i="32"/>
  <c r="AK36" i="32"/>
  <c r="AL36" i="32"/>
  <c r="AM36" i="32"/>
  <c r="AJ37" i="32"/>
  <c r="AK37" i="32"/>
  <c r="AL37" i="32"/>
  <c r="AM37" i="32"/>
  <c r="AJ38" i="32"/>
  <c r="AK38" i="32"/>
  <c r="AL38" i="32"/>
  <c r="AM38" i="32"/>
  <c r="AJ39" i="32"/>
  <c r="AK39" i="32"/>
  <c r="AL39" i="32"/>
  <c r="AM39" i="32"/>
  <c r="AJ40" i="32"/>
  <c r="AK40" i="32"/>
  <c r="AL40" i="32"/>
  <c r="AM40" i="32"/>
  <c r="AJ41" i="32"/>
  <c r="AK41" i="32"/>
  <c r="AL41" i="32"/>
  <c r="AM41" i="32"/>
  <c r="AJ42" i="32"/>
  <c r="AK42" i="32"/>
  <c r="AL42" i="32"/>
  <c r="AM42" i="32"/>
  <c r="AJ43" i="32"/>
  <c r="AK43" i="32"/>
  <c r="AL43" i="32"/>
  <c r="AM43" i="32"/>
  <c r="AJ44" i="32"/>
  <c r="AK44" i="32"/>
  <c r="AL44" i="32"/>
  <c r="AM44" i="32"/>
  <c r="AJ45" i="32"/>
  <c r="AK45" i="32"/>
  <c r="AL45" i="32"/>
  <c r="AM45" i="32"/>
  <c r="AJ46" i="32"/>
  <c r="AK46" i="32"/>
  <c r="AL46" i="32"/>
  <c r="AM46" i="32"/>
  <c r="AJ47" i="32"/>
  <c r="AK47" i="32"/>
  <c r="AL47" i="32"/>
  <c r="AM47" i="32"/>
  <c r="AJ48" i="32"/>
  <c r="AK48" i="32"/>
  <c r="AL48" i="32"/>
  <c r="AM48" i="32"/>
  <c r="AJ49" i="32"/>
  <c r="AK49" i="32"/>
  <c r="AL49" i="32"/>
  <c r="AM49" i="32"/>
  <c r="AJ50" i="32"/>
  <c r="AK50" i="32"/>
  <c r="AL50" i="32"/>
  <c r="AM50" i="32"/>
  <c r="AJ51" i="32"/>
  <c r="AK51" i="32"/>
  <c r="AL51" i="32"/>
  <c r="AM51" i="32"/>
  <c r="AJ52" i="32"/>
  <c r="AK52" i="32"/>
  <c r="AL52" i="32"/>
  <c r="AM52" i="32"/>
  <c r="AJ53" i="32"/>
  <c r="AK53" i="32"/>
  <c r="AL53" i="32"/>
  <c r="AM53" i="32"/>
  <c r="AJ54" i="32"/>
  <c r="AK54" i="32"/>
  <c r="AL54" i="32"/>
  <c r="AM54" i="32"/>
  <c r="AJ55" i="32"/>
  <c r="AK55" i="32"/>
  <c r="AL55" i="32"/>
  <c r="AM55" i="32"/>
  <c r="AJ32" i="29"/>
  <c r="AK32" i="29"/>
  <c r="AL32" i="29"/>
  <c r="AM32" i="29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J40" i="29"/>
  <c r="AK40" i="29"/>
  <c r="AL40" i="29"/>
  <c r="AM40" i="29"/>
  <c r="AJ41" i="29"/>
  <c r="AK41" i="29"/>
  <c r="AL41" i="29"/>
  <c r="AM41" i="29"/>
  <c r="AJ42" i="29"/>
  <c r="AK42" i="29"/>
  <c r="AL42" i="29"/>
  <c r="AM42" i="29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M31" i="29"/>
  <c r="AJ14" i="29"/>
  <c r="AJ11" i="32"/>
  <c r="AK11" i="32"/>
  <c r="AL11" i="32"/>
  <c r="AM11" i="32"/>
  <c r="AS11" i="32"/>
  <c r="AT11" i="32"/>
  <c r="AW11" i="32"/>
  <c r="AX11" i="32"/>
  <c r="AS12" i="32"/>
  <c r="AW12" i="32"/>
  <c r="AX12" i="32"/>
  <c r="AS13" i="32"/>
  <c r="AT13" i="32"/>
  <c r="AU13" i="32" s="1"/>
  <c r="AW13" i="32"/>
  <c r="AX13" i="32"/>
  <c r="AS14" i="32"/>
  <c r="AW14" i="32"/>
  <c r="AS15" i="32"/>
  <c r="AT15" i="32"/>
  <c r="AU15" i="32" s="1"/>
  <c r="AW15" i="32"/>
  <c r="AX15" i="32"/>
  <c r="AS16" i="32"/>
  <c r="AW16" i="32"/>
  <c r="AX16" i="32"/>
  <c r="AS17" i="32"/>
  <c r="AT17" i="32"/>
  <c r="AW17" i="32"/>
  <c r="AX17" i="32"/>
  <c r="AS18" i="32"/>
  <c r="AW18" i="32"/>
  <c r="AX18" i="32"/>
  <c r="AS19" i="32"/>
  <c r="AT19" i="32"/>
  <c r="AW19" i="32"/>
  <c r="AX19" i="32"/>
  <c r="AS20" i="32"/>
  <c r="AT20" i="32"/>
  <c r="AW20" i="32"/>
  <c r="AX20" i="32"/>
  <c r="AS21" i="32"/>
  <c r="AT21" i="32"/>
  <c r="AW21" i="32"/>
  <c r="AX21" i="32"/>
  <c r="AS22" i="32"/>
  <c r="AT22" i="32"/>
  <c r="AW22" i="32"/>
  <c r="AX22" i="32"/>
  <c r="AS23" i="32"/>
  <c r="AT23" i="32"/>
  <c r="AW23" i="32"/>
  <c r="AX23" i="32"/>
  <c r="AS24" i="32"/>
  <c r="AT24" i="32"/>
  <c r="AU24" i="32" s="1"/>
  <c r="AW24" i="32"/>
  <c r="AX24" i="32"/>
  <c r="AY24" i="32" s="1"/>
  <c r="AS25" i="32"/>
  <c r="AW25" i="32"/>
  <c r="AX25" i="32"/>
  <c r="AS26" i="32"/>
  <c r="AT26" i="32"/>
  <c r="AW26" i="32"/>
  <c r="AX26" i="32"/>
  <c r="AS27" i="32"/>
  <c r="AT27" i="32"/>
  <c r="AU27" i="32" s="1"/>
  <c r="AW27" i="32"/>
  <c r="AX27" i="32"/>
  <c r="AS28" i="32"/>
  <c r="AT28" i="32"/>
  <c r="AW28" i="32"/>
  <c r="AX28" i="32"/>
  <c r="AY28" i="32" s="1"/>
  <c r="AS29" i="32"/>
  <c r="AT29" i="32"/>
  <c r="AW29" i="32"/>
  <c r="AX29" i="32"/>
  <c r="AS30" i="32"/>
  <c r="AT30" i="32"/>
  <c r="AW30" i="32"/>
  <c r="AX30" i="32"/>
  <c r="AS31" i="32"/>
  <c r="AT31" i="32"/>
  <c r="AW31" i="32"/>
  <c r="AX31" i="32"/>
  <c r="AS32" i="32"/>
  <c r="AT32" i="32"/>
  <c r="AW32" i="32"/>
  <c r="AX32" i="32"/>
  <c r="AS33" i="32"/>
  <c r="AT33" i="32"/>
  <c r="AW33" i="32"/>
  <c r="AX33" i="32"/>
  <c r="AS34" i="32"/>
  <c r="AT34" i="32"/>
  <c r="AW34" i="32"/>
  <c r="AX34" i="32"/>
  <c r="AS35" i="32"/>
  <c r="AW35" i="32"/>
  <c r="AS36" i="32"/>
  <c r="AT36" i="32"/>
  <c r="AW36" i="32"/>
  <c r="AX36" i="32"/>
  <c r="AS37" i="32"/>
  <c r="AT37" i="32"/>
  <c r="AW37" i="32"/>
  <c r="AX37" i="32"/>
  <c r="AS38" i="32"/>
  <c r="AT38" i="32"/>
  <c r="AW38" i="32"/>
  <c r="AX38" i="32"/>
  <c r="AS39" i="32"/>
  <c r="AW39" i="32"/>
  <c r="AX39" i="32"/>
  <c r="AS40" i="32"/>
  <c r="AT40" i="32"/>
  <c r="AW40" i="32"/>
  <c r="AX40" i="32"/>
  <c r="AS41" i="32"/>
  <c r="AT41" i="32"/>
  <c r="AW41" i="32"/>
  <c r="AX41" i="32"/>
  <c r="AS42" i="32"/>
  <c r="AT42" i="32"/>
  <c r="AW42" i="32"/>
  <c r="AX42" i="32"/>
  <c r="AY42" i="32" s="1"/>
  <c r="AS43" i="32"/>
  <c r="AT43" i="32"/>
  <c r="AW43" i="32"/>
  <c r="AX43" i="32"/>
  <c r="J36" i="21"/>
  <c r="J34" i="21"/>
  <c r="B36" i="21"/>
  <c r="B34" i="21"/>
  <c r="J11" i="21"/>
  <c r="J9" i="21"/>
  <c r="B11" i="21"/>
  <c r="B9" i="21"/>
  <c r="AY29" i="32" l="1"/>
  <c r="AN28" i="32"/>
  <c r="AQ28" i="32" s="1"/>
  <c r="AN12" i="32"/>
  <c r="AQ12" i="32" s="1"/>
  <c r="AT12" i="32" s="1"/>
  <c r="BA12" i="32" s="1"/>
  <c r="AY32" i="32"/>
  <c r="AN42" i="32"/>
  <c r="AN35" i="32"/>
  <c r="AQ35" i="32" s="1"/>
  <c r="AT35" i="32" s="1"/>
  <c r="AN43" i="32"/>
  <c r="AN49" i="32"/>
  <c r="AN27" i="32"/>
  <c r="AN32" i="19"/>
  <c r="AN31" i="19"/>
  <c r="AN44" i="29"/>
  <c r="AN22" i="32"/>
  <c r="AN51" i="32"/>
  <c r="AN52" i="32"/>
  <c r="AN44" i="32"/>
  <c r="AN50" i="32"/>
  <c r="AN32" i="29"/>
  <c r="AN38" i="29"/>
  <c r="AN21" i="32"/>
  <c r="AN31" i="30"/>
  <c r="AN36" i="32"/>
  <c r="AN47" i="32"/>
  <c r="AN30" i="30"/>
  <c r="AN20" i="32"/>
  <c r="AQ20" i="32" s="1"/>
  <c r="AN25" i="19"/>
  <c r="AN12" i="19"/>
  <c r="AN13" i="19"/>
  <c r="AN14" i="19"/>
  <c r="AN17" i="19"/>
  <c r="AN18" i="19"/>
  <c r="AN19" i="19"/>
  <c r="AN21" i="19"/>
  <c r="AN22" i="19"/>
  <c r="AN23" i="19"/>
  <c r="AN35" i="19"/>
  <c r="AN36" i="19"/>
  <c r="AN26" i="19"/>
  <c r="AN27" i="19"/>
  <c r="AN28" i="19"/>
  <c r="AN29" i="19"/>
  <c r="AN30" i="19"/>
  <c r="AN34" i="19"/>
  <c r="AN37" i="19"/>
  <c r="AN14" i="30"/>
  <c r="AN43" i="30"/>
  <c r="AN39" i="19"/>
  <c r="AN40" i="19"/>
  <c r="AN41" i="19"/>
  <c r="AN42" i="19"/>
  <c r="AN43" i="19"/>
  <c r="AN44" i="19"/>
  <c r="AN45" i="19"/>
  <c r="AN46" i="19"/>
  <c r="AN12" i="30"/>
  <c r="AN13" i="30"/>
  <c r="AN15" i="30"/>
  <c r="AN16" i="30"/>
  <c r="AN27" i="30"/>
  <c r="AN42" i="30"/>
  <c r="AN33" i="32"/>
  <c r="AN17" i="30"/>
  <c r="AN18" i="30"/>
  <c r="AN19" i="30"/>
  <c r="AN20" i="30"/>
  <c r="AN21" i="30"/>
  <c r="AN22" i="30"/>
  <c r="AN23" i="30"/>
  <c r="AN24" i="30"/>
  <c r="AN25" i="30"/>
  <c r="AN26" i="30"/>
  <c r="AN19" i="32"/>
  <c r="AN32" i="30"/>
  <c r="AN33" i="30"/>
  <c r="AN34" i="30"/>
  <c r="AN35" i="30"/>
  <c r="AN36" i="30"/>
  <c r="AN37" i="30"/>
  <c r="AN38" i="30"/>
  <c r="AN39" i="30"/>
  <c r="AN40" i="30"/>
  <c r="AN41" i="30"/>
  <c r="AN44" i="30"/>
  <c r="AN45" i="30"/>
  <c r="AN46" i="30"/>
  <c r="AN13" i="32"/>
  <c r="AN14" i="32"/>
  <c r="AQ14" i="32" s="1"/>
  <c r="AN15" i="32"/>
  <c r="AN16" i="32"/>
  <c r="AQ16" i="32" s="1"/>
  <c r="AT16" i="32" s="1"/>
  <c r="AN17" i="32"/>
  <c r="AN23" i="32"/>
  <c r="AQ23" i="32" s="1"/>
  <c r="AN24" i="32"/>
  <c r="AN25" i="32"/>
  <c r="AQ25" i="32" s="1"/>
  <c r="AT25" i="32" s="1"/>
  <c r="AN26" i="32"/>
  <c r="AN29" i="32"/>
  <c r="AN30" i="32"/>
  <c r="AN31" i="32"/>
  <c r="AN32" i="32"/>
  <c r="AN34" i="32"/>
  <c r="AN37" i="32"/>
  <c r="AN38" i="32"/>
  <c r="AN39" i="32"/>
  <c r="AQ39" i="32" s="1"/>
  <c r="AT39" i="32" s="1"/>
  <c r="AN40" i="32"/>
  <c r="AN41" i="32"/>
  <c r="AN45" i="32"/>
  <c r="AN46" i="32"/>
  <c r="AN48" i="32"/>
  <c r="AN53" i="32"/>
  <c r="AN54" i="32"/>
  <c r="AN55" i="32"/>
  <c r="AN33" i="29"/>
  <c r="AN34" i="29"/>
  <c r="AN35" i="29"/>
  <c r="AN36" i="29"/>
  <c r="AN37" i="29"/>
  <c r="AN39" i="29"/>
  <c r="AN40" i="29"/>
  <c r="AN41" i="29"/>
  <c r="AN42" i="29"/>
  <c r="AN43" i="29"/>
  <c r="AN45" i="29"/>
  <c r="AN46" i="29"/>
  <c r="AN47" i="29"/>
  <c r="AN15" i="19"/>
  <c r="AN16" i="19"/>
  <c r="AN20" i="19"/>
  <c r="AN24" i="19"/>
  <c r="AN33" i="19"/>
  <c r="AN38" i="19"/>
  <c r="AN28" i="30"/>
  <c r="AN29" i="30"/>
  <c r="AN18" i="32"/>
  <c r="AQ18" i="32" s="1"/>
  <c r="AT18" i="32" s="1"/>
  <c r="AN47" i="30"/>
  <c r="AN47" i="19"/>
  <c r="D39" i="21" s="1"/>
  <c r="AY13" i="32"/>
  <c r="AU30" i="32"/>
  <c r="AY30" i="32"/>
  <c r="AU11" i="32"/>
  <c r="AU29" i="32"/>
  <c r="AU32" i="32"/>
  <c r="AY34" i="32"/>
  <c r="AU34" i="32"/>
  <c r="AU37" i="32"/>
  <c r="AU33" i="32"/>
  <c r="AY33" i="32"/>
  <c r="AY36" i="32"/>
  <c r="AY37" i="32"/>
  <c r="AU28" i="32"/>
  <c r="AU23" i="32"/>
  <c r="AU21" i="32"/>
  <c r="AU22" i="32"/>
  <c r="AY21" i="32"/>
  <c r="AY22" i="32"/>
  <c r="AY15" i="32"/>
  <c r="AU20" i="32"/>
  <c r="AY20" i="32"/>
  <c r="AY23" i="32"/>
  <c r="AY27" i="32"/>
  <c r="AY38" i="32"/>
  <c r="AY17" i="32"/>
  <c r="AY11" i="32"/>
  <c r="AU17" i="32"/>
  <c r="AN11" i="32"/>
  <c r="AY43" i="32"/>
  <c r="AU26" i="32"/>
  <c r="AY26" i="32"/>
  <c r="AY19" i="32"/>
  <c r="AU41" i="32"/>
  <c r="AU19" i="32"/>
  <c r="AU40" i="32"/>
  <c r="AU38" i="32"/>
  <c r="AU31" i="32"/>
  <c r="AY31" i="32"/>
  <c r="AY40" i="32"/>
  <c r="AU43" i="32"/>
  <c r="AU42" i="32"/>
  <c r="AU36" i="32"/>
  <c r="AY41" i="32"/>
  <c r="AQ26" i="32" l="1"/>
  <c r="BB26" i="32"/>
  <c r="BA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X54" i="32"/>
  <c r="AW54" i="32"/>
  <c r="AT54" i="32"/>
  <c r="AU54" i="32" s="1"/>
  <c r="AS54" i="32"/>
  <c r="AX53" i="32"/>
  <c r="AW53" i="32"/>
  <c r="AT53" i="32"/>
  <c r="AY53" i="32" s="1"/>
  <c r="BD53" i="32" s="1"/>
  <c r="AS53" i="32"/>
  <c r="AX52" i="32"/>
  <c r="AW52" i="32"/>
  <c r="AT52" i="32"/>
  <c r="AY52" i="32" s="1"/>
  <c r="BD52" i="32" s="1"/>
  <c r="AS52" i="32"/>
  <c r="AX51" i="32"/>
  <c r="AW51" i="32"/>
  <c r="AT51" i="32"/>
  <c r="AU51" i="32" s="1"/>
  <c r="AS51" i="32"/>
  <c r="AX50" i="32"/>
  <c r="AW50" i="32"/>
  <c r="AT50" i="32"/>
  <c r="AS50" i="32"/>
  <c r="AX49" i="32"/>
  <c r="AW49" i="32"/>
  <c r="AT49" i="32"/>
  <c r="AS49" i="32"/>
  <c r="AX48" i="32"/>
  <c r="AW48" i="32"/>
  <c r="AT48" i="32"/>
  <c r="AS48" i="32"/>
  <c r="AX47" i="32"/>
  <c r="AW47" i="32"/>
  <c r="AT47" i="32"/>
  <c r="AU47" i="32" s="1"/>
  <c r="AS47" i="32"/>
  <c r="AX46" i="32"/>
  <c r="AW46" i="32"/>
  <c r="AT46" i="32"/>
  <c r="AS46" i="32"/>
  <c r="AX45" i="32"/>
  <c r="AH49" i="33" s="1"/>
  <c r="AW45" i="32"/>
  <c r="AT45" i="32"/>
  <c r="AS45" i="32"/>
  <c r="AX44" i="32"/>
  <c r="AH48" i="33" s="1"/>
  <c r="AW44" i="32"/>
  <c r="AT44" i="32"/>
  <c r="AG48" i="33" s="1"/>
  <c r="AS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X37" i="31"/>
  <c r="AD37" i="33" s="1"/>
  <c r="AW37" i="31"/>
  <c r="AT37" i="31"/>
  <c r="AS37" i="31"/>
  <c r="AM37" i="31"/>
  <c r="AL37" i="31"/>
  <c r="AK37" i="31"/>
  <c r="AJ37" i="3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X46" i="30"/>
  <c r="AW46" i="30"/>
  <c r="AT46" i="30"/>
  <c r="AS46" i="30"/>
  <c r="AX45" i="30"/>
  <c r="Z49" i="33" s="1"/>
  <c r="AW45" i="30"/>
  <c r="AT45" i="30"/>
  <c r="AS45" i="30"/>
  <c r="AX44" i="30"/>
  <c r="Z48" i="33" s="1"/>
  <c r="AW44" i="30"/>
  <c r="AT44" i="30"/>
  <c r="AS44" i="30"/>
  <c r="AX43" i="30"/>
  <c r="Z47" i="33" s="1"/>
  <c r="AW43" i="30"/>
  <c r="AT43" i="30"/>
  <c r="Y47" i="33" s="1"/>
  <c r="AS43" i="30"/>
  <c r="AX42" i="30"/>
  <c r="Z46" i="33" s="1"/>
  <c r="AW42" i="30"/>
  <c r="AT42" i="30"/>
  <c r="Y46" i="33" s="1"/>
  <c r="AS42" i="30"/>
  <c r="AX41" i="30"/>
  <c r="Z45" i="33" s="1"/>
  <c r="AW41" i="30"/>
  <c r="AT41" i="30"/>
  <c r="AS41" i="30"/>
  <c r="AX40" i="30"/>
  <c r="Z44" i="33" s="1"/>
  <c r="AW40" i="30"/>
  <c r="AT40" i="30"/>
  <c r="AS40" i="30"/>
  <c r="AX39" i="30"/>
  <c r="Z43" i="33" s="1"/>
  <c r="AW39" i="30"/>
  <c r="AT39" i="30"/>
  <c r="Y43" i="33" s="1"/>
  <c r="AS39" i="30"/>
  <c r="AX38" i="30"/>
  <c r="Z38" i="33" s="1"/>
  <c r="AW38" i="30"/>
  <c r="AT38" i="30"/>
  <c r="Y38" i="33" s="1"/>
  <c r="AS38" i="30"/>
  <c r="AX37" i="30"/>
  <c r="Z37" i="33" s="1"/>
  <c r="AW37" i="30"/>
  <c r="AT37" i="30"/>
  <c r="AS37" i="30"/>
  <c r="AX36" i="30"/>
  <c r="Z36" i="33" s="1"/>
  <c r="AW36" i="30"/>
  <c r="AT36" i="30"/>
  <c r="Y36" i="33" s="1"/>
  <c r="AS36" i="30"/>
  <c r="AX35" i="30"/>
  <c r="Z35" i="33" s="1"/>
  <c r="AW35" i="30"/>
  <c r="AS35" i="30"/>
  <c r="AX34" i="30"/>
  <c r="Z34" i="33" s="1"/>
  <c r="AW34" i="30"/>
  <c r="AT34" i="30"/>
  <c r="Y34" i="33" s="1"/>
  <c r="AS34" i="30"/>
  <c r="AX33" i="30"/>
  <c r="Z33" i="33" s="1"/>
  <c r="AW33" i="30"/>
  <c r="AT33" i="30"/>
  <c r="AS33" i="30"/>
  <c r="AX32" i="30"/>
  <c r="Z32" i="33" s="1"/>
  <c r="AW32" i="30"/>
  <c r="AT32" i="30"/>
  <c r="AS32" i="30"/>
  <c r="AX31" i="30"/>
  <c r="AW31" i="30"/>
  <c r="AT31" i="30"/>
  <c r="AS31" i="30"/>
  <c r="AX30" i="30"/>
  <c r="AW30" i="30"/>
  <c r="AT30" i="30"/>
  <c r="AS30" i="30"/>
  <c r="AW29" i="30"/>
  <c r="AS29" i="30"/>
  <c r="AX28" i="30"/>
  <c r="Z28" i="33" s="1"/>
  <c r="AW28" i="30"/>
  <c r="AT28" i="30"/>
  <c r="Y28" i="33" s="1"/>
  <c r="AS28" i="30"/>
  <c r="AX27" i="30"/>
  <c r="Z27" i="33" s="1"/>
  <c r="AW27" i="30"/>
  <c r="AS27" i="30"/>
  <c r="AX26" i="30"/>
  <c r="Z26" i="33" s="1"/>
  <c r="AW26" i="30"/>
  <c r="AT26" i="30"/>
  <c r="Y26" i="33" s="1"/>
  <c r="AS26" i="30"/>
  <c r="AX25" i="30"/>
  <c r="Z25" i="33" s="1"/>
  <c r="AW25" i="30"/>
  <c r="AS25" i="30"/>
  <c r="AX24" i="30"/>
  <c r="Z24" i="33" s="1"/>
  <c r="AW24" i="30"/>
  <c r="AT24" i="30"/>
  <c r="Y24" i="33" s="1"/>
  <c r="AS24" i="30"/>
  <c r="AX23" i="30"/>
  <c r="Z23" i="33" s="1"/>
  <c r="AW23" i="30"/>
  <c r="AT23" i="30"/>
  <c r="AS23" i="30"/>
  <c r="AX22" i="30"/>
  <c r="Z22" i="33" s="1"/>
  <c r="AW22" i="30"/>
  <c r="AT22" i="30"/>
  <c r="AS22" i="30"/>
  <c r="AX21" i="30"/>
  <c r="Z21" i="33" s="1"/>
  <c r="AT21" i="30"/>
  <c r="Y21" i="33" s="1"/>
  <c r="AS21" i="30"/>
  <c r="AX20" i="30"/>
  <c r="Z20" i="33" s="1"/>
  <c r="AW20" i="30"/>
  <c r="AT20" i="30"/>
  <c r="AS20" i="30"/>
  <c r="AX19" i="30"/>
  <c r="Z19" i="33" s="1"/>
  <c r="AW19" i="30"/>
  <c r="AT19" i="30"/>
  <c r="Y19" i="33" s="1"/>
  <c r="AS19" i="30"/>
  <c r="AW18" i="30"/>
  <c r="AS18" i="30"/>
  <c r="AX17" i="30"/>
  <c r="Z17" i="33" s="1"/>
  <c r="AW17" i="30"/>
  <c r="AT17" i="30"/>
  <c r="AS17" i="30"/>
  <c r="AW16" i="30"/>
  <c r="AS16" i="30"/>
  <c r="AX15" i="30"/>
  <c r="Z15" i="33" s="1"/>
  <c r="AW15" i="30"/>
  <c r="AT15" i="30"/>
  <c r="Y15" i="33" s="1"/>
  <c r="AS15" i="30"/>
  <c r="AW14" i="30"/>
  <c r="AS14" i="30"/>
  <c r="AX13" i="30"/>
  <c r="Z13" i="33" s="1"/>
  <c r="AW13" i="30"/>
  <c r="AT13" i="30"/>
  <c r="AS13" i="30"/>
  <c r="AX12" i="30"/>
  <c r="AW12" i="30"/>
  <c r="AS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38" i="31" l="1"/>
  <c r="AN50" i="29"/>
  <c r="AN37" i="31"/>
  <c r="AN30" i="31"/>
  <c r="AN51" i="30"/>
  <c r="AY51" i="31"/>
  <c r="BD51" i="31" s="1"/>
  <c r="AN52" i="29"/>
  <c r="T20" i="24"/>
  <c r="AY53" i="30"/>
  <c r="BD53" i="30" s="1"/>
  <c r="AY52" i="30"/>
  <c r="BD52" i="30" s="1"/>
  <c r="AN55" i="30"/>
  <c r="BB55" i="30" s="1"/>
  <c r="BA50" i="32"/>
  <c r="AN49" i="31"/>
  <c r="T24" i="24"/>
  <c r="W18" i="24"/>
  <c r="AN52" i="26"/>
  <c r="AN46" i="27"/>
  <c r="AN50" i="28"/>
  <c r="BA46" i="29"/>
  <c r="AN30" i="29"/>
  <c r="T36" i="33"/>
  <c r="AN12" i="29"/>
  <c r="T49" i="33"/>
  <c r="AN21" i="29"/>
  <c r="T21" i="33" s="1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F22" i="24"/>
  <c r="AU46" i="32"/>
  <c r="BA46" i="32"/>
  <c r="AU43" i="29"/>
  <c r="AY55" i="28"/>
  <c r="BD55" i="28" s="1"/>
  <c r="BA54" i="32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BB46" i="30"/>
  <c r="AU43" i="30"/>
  <c r="AU39" i="30"/>
  <c r="AY37" i="30"/>
  <c r="AY33" i="30"/>
  <c r="AY32" i="30"/>
  <c r="AY15" i="29"/>
  <c r="AU24" i="30"/>
  <c r="AU19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AY23" i="29"/>
  <c r="U23" i="33"/>
  <c r="AU22" i="29"/>
  <c r="U22" i="33"/>
  <c r="AY20" i="29"/>
  <c r="U20" i="33"/>
  <c r="AU19" i="29"/>
  <c r="U19" i="33"/>
  <c r="V12" i="33"/>
  <c r="N18" i="21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T32" i="33"/>
  <c r="AU52" i="29"/>
  <c r="AB24" i="24"/>
  <c r="X32" i="33"/>
  <c r="X43" i="33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Y15" i="30"/>
  <c r="AF24" i="24"/>
  <c r="AY24" i="30"/>
  <c r="AN49" i="30"/>
  <c r="AU52" i="30"/>
  <c r="AN28" i="31"/>
  <c r="AN34" i="31"/>
  <c r="AU52" i="31"/>
  <c r="AF28" i="24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L41" i="21" s="1"/>
  <c r="AY48" i="28"/>
  <c r="BD48" i="28" s="1"/>
  <c r="AN52" i="28"/>
  <c r="AN17" i="29"/>
  <c r="T17" i="33" s="1"/>
  <c r="AN18" i="29"/>
  <c r="AU48" i="29"/>
  <c r="AN51" i="29"/>
  <c r="BB51" i="29" s="1"/>
  <c r="AN53" i="29"/>
  <c r="X49" i="33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BB52" i="32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F49" i="33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43" i="21" s="1"/>
  <c r="U24" i="24"/>
  <c r="AU31" i="30"/>
  <c r="AY34" i="30"/>
  <c r="AY36" i="30"/>
  <c r="AY38" i="30"/>
  <c r="AY47" i="30"/>
  <c r="BD47" i="30" s="1"/>
  <c r="AY49" i="30"/>
  <c r="BD49" i="30" s="1"/>
  <c r="AU55" i="30"/>
  <c r="AY11" i="31"/>
  <c r="AY15" i="31"/>
  <c r="AY31" i="31"/>
  <c r="U28" i="24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L45" i="21" s="1"/>
  <c r="AB16" i="24"/>
  <c r="AY17" i="31"/>
  <c r="AY13" i="31"/>
  <c r="AU17" i="31"/>
  <c r="AY21" i="30"/>
  <c r="AY26" i="30"/>
  <c r="AY44" i="32"/>
  <c r="AF33" i="33"/>
  <c r="AF48" i="33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U41" i="30"/>
  <c r="AU21" i="30"/>
  <c r="AU36" i="30"/>
  <c r="AY40" i="30"/>
  <c r="AN11" i="30"/>
  <c r="X11" i="33" s="1"/>
  <c r="AY20" i="30"/>
  <c r="X33" i="33"/>
  <c r="X35" i="33"/>
  <c r="AU23" i="30"/>
  <c r="AY30" i="30"/>
  <c r="X45" i="33"/>
  <c r="AY39" i="30"/>
  <c r="X21" i="33"/>
  <c r="AY17" i="30"/>
  <c r="AY19" i="30"/>
  <c r="X24" i="33"/>
  <c r="X28" i="33"/>
  <c r="AY28" i="30"/>
  <c r="AY43" i="29"/>
  <c r="AY44" i="29"/>
  <c r="AU44" i="29"/>
  <c r="T48" i="33"/>
  <c r="AU20" i="29"/>
  <c r="AN23" i="29"/>
  <c r="AN25" i="29"/>
  <c r="AN28" i="29"/>
  <c r="T28" i="33" s="1"/>
  <c r="AY30" i="29"/>
  <c r="AY42" i="29"/>
  <c r="AN20" i="29"/>
  <c r="T20" i="33" s="1"/>
  <c r="AU32" i="29"/>
  <c r="T35" i="33"/>
  <c r="T37" i="33"/>
  <c r="AN19" i="29"/>
  <c r="T19" i="33" s="1"/>
  <c r="AU23" i="29"/>
  <c r="AY38" i="29"/>
  <c r="AY22" i="29"/>
  <c r="AY24" i="29"/>
  <c r="AN27" i="29"/>
  <c r="AU40" i="29"/>
  <c r="T47" i="33"/>
  <c r="AN15" i="29"/>
  <c r="AU24" i="29"/>
  <c r="AN31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AY33" i="31"/>
  <c r="AY37" i="31"/>
  <c r="AY41" i="31"/>
  <c r="AY45" i="31"/>
  <c r="AY49" i="31"/>
  <c r="BD49" i="31" s="1"/>
  <c r="AQ50" i="31"/>
  <c r="AY53" i="31"/>
  <c r="BD53" i="31" s="1"/>
  <c r="BA50" i="30"/>
  <c r="AQ50" i="30"/>
  <c r="AU22" i="30"/>
  <c r="AU26" i="30"/>
  <c r="AU30" i="30"/>
  <c r="AU34" i="30"/>
  <c r="AU38" i="30"/>
  <c r="AU42" i="30"/>
  <c r="AU46" i="30"/>
  <c r="AU50" i="30"/>
  <c r="AU54" i="30"/>
  <c r="AY33" i="29"/>
  <c r="AY37" i="29"/>
  <c r="AY41" i="29"/>
  <c r="AY45" i="29"/>
  <c r="AQ46" i="29"/>
  <c r="BB46" i="29"/>
  <c r="AY49" i="29"/>
  <c r="BD49" i="29" s="1"/>
  <c r="AY53" i="29"/>
  <c r="BD53" i="29" s="1"/>
  <c r="AY13" i="28"/>
  <c r="AY33" i="28"/>
  <c r="AY41" i="28"/>
  <c r="AY45" i="28"/>
  <c r="AY49" i="28"/>
  <c r="BD49" i="28" s="1"/>
  <c r="AY53" i="28"/>
  <c r="BD53" i="28" s="1"/>
  <c r="AQ54" i="28"/>
  <c r="BB54" i="28"/>
  <c r="BB51" i="27"/>
  <c r="AQ51" i="27"/>
  <c r="BA51" i="27"/>
  <c r="AY13" i="27"/>
  <c r="AY33" i="27"/>
  <c r="AY41" i="27"/>
  <c r="AY45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48" i="19"/>
  <c r="AL49" i="19"/>
  <c r="AL50" i="19"/>
  <c r="AL51" i="19"/>
  <c r="AL52" i="19"/>
  <c r="AL53" i="19"/>
  <c r="AL54" i="19"/>
  <c r="AL55" i="19"/>
  <c r="AL11" i="19"/>
  <c r="AK11" i="19"/>
  <c r="AK48" i="19"/>
  <c r="AK49" i="19"/>
  <c r="AK50" i="19"/>
  <c r="AK51" i="19"/>
  <c r="AK52" i="19"/>
  <c r="AK53" i="19"/>
  <c r="AK54" i="19"/>
  <c r="AK55" i="19"/>
  <c r="AJ48" i="19"/>
  <c r="AJ49" i="19"/>
  <c r="AJ50" i="19"/>
  <c r="AJ51" i="19"/>
  <c r="AJ52" i="19"/>
  <c r="AJ53" i="19"/>
  <c r="AJ54" i="19"/>
  <c r="AJ55" i="19"/>
  <c r="AJ11" i="19"/>
  <c r="AW11" i="19"/>
  <c r="AS11" i="19"/>
  <c r="AM48" i="19"/>
  <c r="AM49" i="19"/>
  <c r="AM50" i="19"/>
  <c r="AM51" i="19"/>
  <c r="AM52" i="19"/>
  <c r="AM53" i="19"/>
  <c r="AM54" i="19"/>
  <c r="AM55" i="19"/>
  <c r="BB38" i="31" l="1"/>
  <c r="AB38" i="33"/>
  <c r="BA38" i="31"/>
  <c r="AQ38" i="31"/>
  <c r="BA50" i="29"/>
  <c r="AQ50" i="29"/>
  <c r="BB50" i="29"/>
  <c r="AB37" i="33"/>
  <c r="BB37" i="31"/>
  <c r="AQ37" i="31"/>
  <c r="BA37" i="31"/>
  <c r="BB30" i="31"/>
  <c r="AB30" i="33"/>
  <c r="BA30" i="31"/>
  <c r="AQ30" i="31"/>
  <c r="BB51" i="30"/>
  <c r="AQ51" i="30"/>
  <c r="BA51" i="30"/>
  <c r="BB52" i="29"/>
  <c r="AQ52" i="29"/>
  <c r="BA52" i="29"/>
  <c r="BA38" i="27"/>
  <c r="L38" i="33"/>
  <c r="BA34" i="27"/>
  <c r="L34" i="33"/>
  <c r="M39" i="21"/>
  <c r="E39" i="21"/>
  <c r="N39" i="21"/>
  <c r="F39" i="21"/>
  <c r="BB49" i="31"/>
  <c r="AQ49" i="31"/>
  <c r="BA49" i="31"/>
  <c r="BA52" i="26"/>
  <c r="AQ52" i="26"/>
  <c r="BB52" i="26"/>
  <c r="BB46" i="27"/>
  <c r="BA46" i="27"/>
  <c r="AQ46" i="27"/>
  <c r="BA50" i="28"/>
  <c r="AQ50" i="28"/>
  <c r="BB50" i="28"/>
  <c r="T30" i="33"/>
  <c r="BA30" i="29"/>
  <c r="AQ12" i="29"/>
  <c r="AT12" i="29" s="1"/>
  <c r="T12" i="33"/>
  <c r="BB38" i="27"/>
  <c r="AQ38" i="27"/>
  <c r="L49" i="33"/>
  <c r="BA45" i="27"/>
  <c r="AQ45" i="27"/>
  <c r="BB45" i="27"/>
  <c r="AQ34" i="27"/>
  <c r="BB34" i="27"/>
  <c r="L48" i="33"/>
  <c r="BA44" i="27"/>
  <c r="AQ30" i="27"/>
  <c r="BB30" i="27"/>
  <c r="H20" i="33"/>
  <c r="BB20" i="26"/>
  <c r="AQ20" i="26"/>
  <c r="BA20" i="26"/>
  <c r="H26" i="33"/>
  <c r="BA26" i="26"/>
  <c r="BB26" i="26"/>
  <c r="AQ26" i="26"/>
  <c r="P29" i="33"/>
  <c r="AQ29" i="28"/>
  <c r="AT29" i="28" s="1"/>
  <c r="BB55" i="26"/>
  <c r="BA55" i="26"/>
  <c r="AQ55" i="30"/>
  <c r="BA55" i="30"/>
  <c r="AF14" i="24"/>
  <c r="AB14" i="24"/>
  <c r="BA30" i="27"/>
  <c r="L30" i="33"/>
  <c r="L22" i="33"/>
  <c r="BB22" i="27"/>
  <c r="BA22" i="27"/>
  <c r="H35" i="33"/>
  <c r="AQ35" i="26"/>
  <c r="AT35" i="26" s="1"/>
  <c r="H11" i="33"/>
  <c r="AQ11" i="26"/>
  <c r="AT11" i="26" s="1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M44" i="21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L39" i="21" s="1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BA46" i="19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BA43" i="19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BA26" i="27"/>
  <c r="AQ24" i="28"/>
  <c r="BA31" i="28"/>
  <c r="AQ55" i="28"/>
  <c r="BA23" i="28"/>
  <c r="AQ15" i="29"/>
  <c r="BA15" i="30"/>
  <c r="AQ26" i="31"/>
  <c r="AQ45" i="31"/>
  <c r="AQ52" i="32"/>
  <c r="AY50" i="19"/>
  <c r="AY42" i="19"/>
  <c r="BA40" i="27"/>
  <c r="BB15" i="29"/>
  <c r="AQ11" i="31"/>
  <c r="AY40" i="19"/>
  <c r="AQ23" i="19"/>
  <c r="AQ15" i="19"/>
  <c r="T14" i="24"/>
  <c r="BB13" i="19"/>
  <c r="AY34" i="19"/>
  <c r="L14" i="21"/>
  <c r="AY24" i="19"/>
  <c r="AY32" i="19"/>
  <c r="AQ40" i="19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BA44" i="19"/>
  <c r="AQ34" i="19"/>
  <c r="AY47" i="19"/>
  <c r="BB44" i="19"/>
  <c r="AY26" i="19"/>
  <c r="AY21" i="19"/>
  <c r="BB23" i="19"/>
  <c r="BB38" i="19"/>
  <c r="AY31" i="19"/>
  <c r="AY23" i="19"/>
  <c r="AY41" i="19"/>
  <c r="AY33" i="19"/>
  <c r="BA36" i="19"/>
  <c r="AQ28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U12" i="33" l="1"/>
  <c r="AY12" i="29"/>
  <c r="AU12" i="29"/>
  <c r="Q29" i="33"/>
  <c r="AU29" i="28"/>
  <c r="AX29" i="28" s="1"/>
  <c r="G44" i="21"/>
  <c r="AU35" i="26"/>
  <c r="AX35" i="26" s="1"/>
  <c r="I35" i="33"/>
  <c r="BA11" i="26"/>
  <c r="AY11" i="26"/>
  <c r="BB11" i="26"/>
  <c r="AU11" i="26"/>
  <c r="I11" i="33"/>
  <c r="AU31" i="28"/>
  <c r="AY31" i="28"/>
  <c r="Q31" i="33"/>
  <c r="E42" i="21"/>
  <c r="AQ52" i="19"/>
  <c r="BB52" i="19"/>
  <c r="BA52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W12" i="33" l="1"/>
  <c r="BD12" i="29"/>
  <c r="O18" i="21" s="1"/>
  <c r="AY29" i="28"/>
  <c r="R29" i="33"/>
  <c r="O39" i="21"/>
  <c r="BD31" i="28"/>
  <c r="G42" i="21" s="1"/>
  <c r="S31" i="33"/>
  <c r="AE27" i="33"/>
  <c r="BD27" i="31"/>
  <c r="G39" i="21"/>
  <c r="AE21" i="33"/>
  <c r="BD21" i="31"/>
  <c r="AE25" i="33"/>
  <c r="BD25" i="31"/>
  <c r="V21" i="33"/>
  <c r="AY21" i="29"/>
  <c r="N17" i="33"/>
  <c r="AY17" i="27"/>
  <c r="K11" i="33"/>
  <c r="BD11" i="26"/>
  <c r="J35" i="33"/>
  <c r="AY35" i="26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N14" i="21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9" i="33"/>
  <c r="BD29" i="28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W27" i="33"/>
  <c r="BD27" i="29"/>
  <c r="S25" i="33"/>
  <c r="BD25" i="28"/>
  <c r="BD12" i="27"/>
  <c r="O16" i="21" s="1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W21" i="33" l="1"/>
  <c r="AJ21" i="33" s="1"/>
  <c r="BD21" i="29"/>
  <c r="O17" i="33"/>
  <c r="BD17" i="27"/>
  <c r="O19" i="21"/>
  <c r="O44" i="21"/>
  <c r="BB35" i="26"/>
  <c r="BA35" i="26"/>
  <c r="BD35" i="26"/>
  <c r="K35" i="33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O14" i="21" s="1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14" i="33" l="1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<sst xmlns="http://schemas.openxmlformats.org/spreadsheetml/2006/main" count="1451" uniqueCount="221">
  <si>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</si>
  <si>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</si>
  <si>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</si>
  <si>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</si>
  <si>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</si>
  <si>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</si>
  <si>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</si>
  <si>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</si>
  <si>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</si>
  <si>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</si>
  <si>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</si>
  <si>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</si>
  <si>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</si>
  <si>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</si>
  <si>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</si>
  <si>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</si>
  <si>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</si>
  <si>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</si>
  <si>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</si>
  <si>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</si>
  <si>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</si>
  <si>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</si>
  <si>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</si>
  <si>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</si>
  <si>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</si>
  <si>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</si>
  <si>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</si>
  <si>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</si>
  <si>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</si>
  <si>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</si>
  <si>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</si>
  <si>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</si>
  <si>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</si>
  <si>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</si>
  <si>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</si>
  <si>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</si>
  <si>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</si>
  <si>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</si>
  <si>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</si>
  <si>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</si>
  <si>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</si>
  <si>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</si>
  <si>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</si>
  <si>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</si>
  <si>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</si>
  <si>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</si>
  <si>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</si>
  <si>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</si>
  <si>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</si>
  <si>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</si>
  <si>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</si>
  <si>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</si>
  <si>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</si>
  <si>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</si>
  <si>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</si>
  <si>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</si>
  <si>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</si>
  <si>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</si>
  <si>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</si>
  <si>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</si>
  <si>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</si>
  <si>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</si>
  <si>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</si>
  <si>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</si>
  <si>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</si>
  <si>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</si>
  <si>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</si>
  <si>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</si>
  <si>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</si>
  <si>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</si>
  <si>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</si>
  <si>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</si>
  <si>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</si>
  <si>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</si>
  <si>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</si>
  <si>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</si>
  <si>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</si>
  <si>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</si>
  <si>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</si>
  <si>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</si>
  <si>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</si>
  <si>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</si>
  <si>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</si>
  <si>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</si>
  <si>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</si>
  <si>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</si>
  <si>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</si>
  <si>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</si>
  <si>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</si>
  <si>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</si>
  <si>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</si>
  <si>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</si>
  <si>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</si>
  <si>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</si>
  <si>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</si>
  <si>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</si>
  <si>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</si>
  <si>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</si>
  <si>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</si>
  <si>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</si>
  <si>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</si>
  <si>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</si>
  <si>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</si>
  <si>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</si>
  <si>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</si>
  <si>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</si>
  <si>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</si>
  <si>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</si>
  <si>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</si>
  <si>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</si>
  <si>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</si>
  <si>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</si>
  <si>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</si>
  <si>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</si>
  <si>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</si>
  <si>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</si>
  <si>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</si>
  <si>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</si>
  <si>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</si>
  <si>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</si>
  <si>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</si>
  <si>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</si>
  <si>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</si>
  <si>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</si>
  <si>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</si>
  <si>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</si>
  <si>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</si>
  <si>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</si>
  <si>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</si>
  <si>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</si>
  <si>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</si>
  <si>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</si>
  <si>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</si>
  <si>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</si>
  <si>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</si>
  <si>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</si>
  <si>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</si>
  <si>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</si>
  <si>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</si>
  <si>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</si>
  <si>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</si>
  <si>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</si>
  <si>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</si>
  <si>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</si>
  <si>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</si>
  <si>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</si>
  <si>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</si>
  <si>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 xml:space="preserve">FELIZ </t>
  </si>
  <si>
    <t>ANGELICA MARIA</t>
  </si>
  <si>
    <t>CARRERA DE LA CRUZ</t>
  </si>
  <si>
    <t>ANNY MICHELY</t>
  </si>
  <si>
    <t>MONTERO ESTRELLA</t>
  </si>
  <si>
    <t>ANYI PATRICIA</t>
  </si>
  <si>
    <t>MONTES DE OCA MEJIA</t>
  </si>
  <si>
    <t>ARIEL</t>
  </si>
  <si>
    <t>MELO VIZCAINO</t>
  </si>
  <si>
    <t>CARLOS JOSE</t>
  </si>
  <si>
    <t xml:space="preserve">BRAZOBAN </t>
  </si>
  <si>
    <t>CESAR AUGUSTO</t>
  </si>
  <si>
    <t>MONTAS VASQUEZ</t>
  </si>
  <si>
    <t>CHERLANDE</t>
  </si>
  <si>
    <t xml:space="preserve">JEAN-FRANCOIS </t>
  </si>
  <si>
    <t>CLARY</t>
  </si>
  <si>
    <t>D OLEO MORILLO</t>
  </si>
  <si>
    <t>DEVORA VICTORIA</t>
  </si>
  <si>
    <t>SEPULVEDA VASQUEZ</t>
  </si>
  <si>
    <t>DIANA YASMIN</t>
  </si>
  <si>
    <t>LEYBA CEBALLOS</t>
  </si>
  <si>
    <t>EDISON MANUEL</t>
  </si>
  <si>
    <t>SORIANO MARTINEZ</t>
  </si>
  <si>
    <t>EDUARDO ANTONIO</t>
  </si>
  <si>
    <t>FELIZ CORDERO</t>
  </si>
  <si>
    <t>EMANUEL</t>
  </si>
  <si>
    <t xml:space="preserve">LOUIS </t>
  </si>
  <si>
    <t>ESPERANZA</t>
  </si>
  <si>
    <t>DIAZ TUCENT</t>
  </si>
  <si>
    <t>GEIDY DAHIANA</t>
  </si>
  <si>
    <t xml:space="preserve">MORENO </t>
  </si>
  <si>
    <t>HASNEL</t>
  </si>
  <si>
    <t>BRAZOBAN DE JESUS</t>
  </si>
  <si>
    <t>ILIONISE</t>
  </si>
  <si>
    <t>JEAN BAPTISTE</t>
  </si>
  <si>
    <t>INGRID ESTHER</t>
  </si>
  <si>
    <t>MONTERO SELMO</t>
  </si>
  <si>
    <t>YENDRIFER.</t>
  </si>
  <si>
    <t>MARQUEZ MORETA</t>
  </si>
  <si>
    <t>JOEL ALEXANDER</t>
  </si>
  <si>
    <t>FELIZ MEDINA</t>
  </si>
  <si>
    <t>JUAN LUIS</t>
  </si>
  <si>
    <t>MARTINEZ DE JESUS</t>
  </si>
  <si>
    <t>LUISANNA</t>
  </si>
  <si>
    <t xml:space="preserve">FERRAND </t>
  </si>
  <si>
    <t>MARIA ALEXANDRA</t>
  </si>
  <si>
    <t xml:space="preserve">MADE </t>
  </si>
  <si>
    <t>MARIANA</t>
  </si>
  <si>
    <t>AMADOR SANTOS</t>
  </si>
  <si>
    <t>MARIANGELA</t>
  </si>
  <si>
    <t>MONTERO FULCAR</t>
  </si>
  <si>
    <t>MERVIN</t>
  </si>
  <si>
    <t>TORRES DE LA CRUZ</t>
  </si>
  <si>
    <t>MICHEL</t>
  </si>
  <si>
    <t xml:space="preserve">RINCON </t>
  </si>
  <si>
    <t>MILAGROS ESPERANZA</t>
  </si>
  <si>
    <t>FRIAS LARA</t>
  </si>
  <si>
    <t>NOELIA</t>
  </si>
  <si>
    <t>MEJIA MARTINEZ</t>
  </si>
  <si>
    <t>RENE</t>
  </si>
  <si>
    <t>RUTH ESTHER</t>
  </si>
  <si>
    <t>FIGUEROA NUÑEZ</t>
  </si>
  <si>
    <t>SCARLEN  ARIANA</t>
  </si>
  <si>
    <t>VICKY LISBETH</t>
  </si>
  <si>
    <t>PARRA  PERALTA</t>
  </si>
  <si>
    <t>YERLIN VIANEYRI</t>
  </si>
  <si>
    <t>MERCADO BERROA</t>
  </si>
  <si>
    <t>YOMAIRI</t>
  </si>
  <si>
    <t>MENDOZA PRENZA</t>
  </si>
  <si>
    <t>SANDRO</t>
  </si>
  <si>
    <t>VICENTE DE LOS SANTOS</t>
  </si>
  <si>
    <t>B</t>
  </si>
  <si>
    <t>Acta Final de Calificación  2026-2027</t>
  </si>
  <si>
    <t>AÑO ESCOLAR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</si>
</sst>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14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6" fillId="0" borderId="4" xfId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0" fillId="11" borderId="0" xfId="0" applyFill="1"/>
    <xf numFmtId="0" fontId="27" fillId="0" borderId="6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9" fillId="19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5" fillId="19" borderId="1" xfId="0" applyFont="1" applyFill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1" fillId="19" borderId="1" xfId="0" applyFont="1" applyFill="1" applyBorder="1" applyAlignment="1" applyProtection="1">
      <alignment vertical="center" wrapText="1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0" fontId="29" fillId="17" borderId="1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6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101600</xdr:rowOff>
    </xdr:from>
    <xdr:to>
      <xdr:col>1</xdr:col>
      <xdr:colOff>342900</xdr:colOff>
      <xdr:row>4</xdr:row>
      <xdr:rowOff>36822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5E17DCC-EACA-3A4A-9268-36D787D0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101600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139700</xdr:rowOff>
    </xdr:from>
    <xdr:to>
      <xdr:col>9</xdr:col>
      <xdr:colOff>317500</xdr:colOff>
      <xdr:row>4</xdr:row>
      <xdr:rowOff>36822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0E8F0C-C814-7E40-A00A-F58674CA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139700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25</xdr:row>
      <xdr:rowOff>63500</xdr:rowOff>
    </xdr:from>
    <xdr:to>
      <xdr:col>1</xdr:col>
      <xdr:colOff>330200</xdr:colOff>
      <xdr:row>29</xdr:row>
      <xdr:rowOff>25400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AD4699-2A40-614D-BE0B-37F05408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5003800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25</xdr:row>
      <xdr:rowOff>139700</xdr:rowOff>
    </xdr:from>
    <xdr:to>
      <xdr:col>9</xdr:col>
      <xdr:colOff>317500</xdr:colOff>
      <xdr:row>29</xdr:row>
      <xdr:rowOff>36822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623C772-E41C-0E40-BFDA-3215EE518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5080000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265043</xdr:colOff>
      <xdr:row>0</xdr:row>
      <xdr:rowOff>331306</xdr:rowOff>
    </xdr:from>
    <xdr:to>
      <xdr:col>36</xdr:col>
      <xdr:colOff>88347</xdr:colOff>
      <xdr:row>6</xdr:row>
      <xdr:rowOff>44175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30C1B-7093-BB4E-909D-C885C5550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10434" y="331306"/>
          <a:ext cx="1778000" cy="1258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67554</xdr:colOff>
      <xdr:row>1</xdr:row>
      <xdr:rowOff>68175</xdr:rowOff>
    </xdr:from>
    <xdr:to>
      <xdr:col>7</xdr:col>
      <xdr:colOff>283725</xdr:colOff>
      <xdr:row>7</xdr:row>
      <xdr:rowOff>110552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134BF85-0591-EC41-8E33-153118057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6597" y="432962"/>
          <a:ext cx="1567234" cy="11097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2" zoomScale="150" zoomScaleNormal="150" workbookViewId="0">
      <selection activeCell="B15" sqref="B15:C1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thickBot="1" x14ac:dyDescent="0.25">
      <c r="A11" s="41">
        <v>1</v>
      </c>
      <c r="B11" s="153" t="s">
        <v>148</v>
      </c>
      <c r="C11" s="156" t="s">
        <v>149</v>
      </c>
      <c r="D11" s="154">
        <v>90</v>
      </c>
      <c r="E11" s="155"/>
      <c r="F11" s="155">
        <v>87</v>
      </c>
      <c r="G11" s="155"/>
      <c r="H11" s="155">
        <v>89</v>
      </c>
      <c r="I11" s="155"/>
      <c r="J11" s="155">
        <v>90</v>
      </c>
      <c r="K11" s="147"/>
      <c r="L11" s="154">
        <v>94</v>
      </c>
      <c r="M11" s="155"/>
      <c r="N11" s="155">
        <v>87</v>
      </c>
      <c r="O11" s="155"/>
      <c r="P11" s="155">
        <v>89</v>
      </c>
      <c r="Q11" s="155"/>
      <c r="R11" s="155">
        <v>95</v>
      </c>
      <c r="S11" s="147"/>
      <c r="T11" s="154">
        <v>94</v>
      </c>
      <c r="U11" s="155"/>
      <c r="V11" s="155">
        <v>89</v>
      </c>
      <c r="W11" s="155"/>
      <c r="X11" s="155">
        <v>90</v>
      </c>
      <c r="Y11" s="155"/>
      <c r="Z11" s="155">
        <v>94</v>
      </c>
      <c r="AA11" s="147"/>
      <c r="AB11" s="154">
        <v>95</v>
      </c>
      <c r="AC11" s="155"/>
      <c r="AD11" s="155">
        <v>89</v>
      </c>
      <c r="AE11" s="155"/>
      <c r="AF11" s="155">
        <v>90</v>
      </c>
      <c r="AG11" s="155"/>
      <c r="AH11" s="155">
        <v>93</v>
      </c>
      <c r="AI11" s="148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89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91.25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91.75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91.75</v>
      </c>
      <c r="AN11" s="60">
        <f>AVERAGE(AJ11:AM11)</f>
        <v>90.9375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90.9375</v>
      </c>
      <c r="BB11" s="80" t="str">
        <f>IF(AV11&lt;&gt;"", IF(AX11&lt;70, IF(AY11+AZ11&lt;70, AY11+AZ11, ""), ""), IF(AR11&lt;&gt;"", IF(AT11&lt;70, AT11, ""), IF(AN11&lt;70, AN11, "")))</f>
        <v/>
      </c>
      <c r="BD11" s="138" t="str">
        <f t="shared" ref="BD11:BD55" si="0"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154">
        <v>0</v>
      </c>
      <c r="E12" s="155"/>
      <c r="F12" s="155"/>
      <c r="G12" s="155"/>
      <c r="H12" s="155">
        <v>0</v>
      </c>
      <c r="I12" s="155"/>
      <c r="J12" s="155">
        <v>0</v>
      </c>
      <c r="K12" s="147"/>
      <c r="L12" s="154">
        <v>0</v>
      </c>
      <c r="M12" s="155"/>
      <c r="N12" s="155">
        <v>0</v>
      </c>
      <c r="O12" s="155"/>
      <c r="P12" s="155">
        <v>0</v>
      </c>
      <c r="Q12" s="155"/>
      <c r="R12" s="155">
        <v>0</v>
      </c>
      <c r="S12" s="147"/>
      <c r="T12" s="154"/>
      <c r="U12" s="155"/>
      <c r="V12" s="155"/>
      <c r="W12" s="155"/>
      <c r="X12" s="155"/>
      <c r="Y12" s="155"/>
      <c r="Z12" s="155"/>
      <c r="AA12" s="147"/>
      <c r="AB12" s="154"/>
      <c r="AC12" s="155"/>
      <c r="AD12" s="155"/>
      <c r="AE12" s="155"/>
      <c r="AF12" s="155"/>
      <c r="AG12" s="155"/>
      <c r="AH12" s="155"/>
      <c r="AI12" s="147"/>
      <c r="AJ12" s="56">
        <f t="shared" ref="AJ12:AJ46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46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46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46" si="4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46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154">
        <v>0</v>
      </c>
      <c r="E13" s="155"/>
      <c r="F13" s="155">
        <v>0</v>
      </c>
      <c r="G13" s="155"/>
      <c r="H13" s="155">
        <v>0</v>
      </c>
      <c r="I13" s="155"/>
      <c r="J13" s="155">
        <v>0</v>
      </c>
      <c r="K13" s="147"/>
      <c r="L13" s="154">
        <v>0</v>
      </c>
      <c r="M13" s="155"/>
      <c r="N13" s="155">
        <v>0</v>
      </c>
      <c r="O13" s="155"/>
      <c r="P13" s="155">
        <v>0</v>
      </c>
      <c r="Q13" s="155"/>
      <c r="R13" s="155">
        <v>0</v>
      </c>
      <c r="S13" s="147"/>
      <c r="T13" s="154"/>
      <c r="U13" s="155"/>
      <c r="V13" s="155"/>
      <c r="W13" s="155"/>
      <c r="X13" s="155"/>
      <c r="Y13" s="155"/>
      <c r="Z13" s="155"/>
      <c r="AA13" s="147"/>
      <c r="AB13" s="154"/>
      <c r="AC13" s="155"/>
      <c r="AD13" s="155"/>
      <c r="AE13" s="155"/>
      <c r="AF13" s="155"/>
      <c r="AG13" s="155"/>
      <c r="AH13" s="155"/>
      <c r="AI13" s="147"/>
      <c r="AJ13" s="56">
        <f t="shared" si="1"/>
        <v>0</v>
      </c>
      <c r="AK13" s="57">
        <f t="shared" si="2"/>
        <v>0</v>
      </c>
      <c r="AL13" s="58">
        <f t="shared" si="3"/>
        <v>0</v>
      </c>
      <c r="AM13" s="59">
        <f t="shared" si="4"/>
        <v>0</v>
      </c>
      <c r="AN13" s="60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ht="16" thickBot="1" x14ac:dyDescent="0.25">
      <c r="A14" s="41">
        <v>4</v>
      </c>
      <c r="B14" s="156" t="s">
        <v>154</v>
      </c>
      <c r="C14" s="157" t="s">
        <v>155</v>
      </c>
      <c r="D14" s="154"/>
      <c r="E14" s="155"/>
      <c r="F14" s="155"/>
      <c r="G14" s="155"/>
      <c r="H14" s="155"/>
      <c r="I14" s="155"/>
      <c r="J14" s="155"/>
      <c r="K14" s="147"/>
      <c r="L14" s="154"/>
      <c r="M14" s="155"/>
      <c r="N14" s="155"/>
      <c r="O14" s="155"/>
      <c r="P14" s="155"/>
      <c r="Q14" s="155"/>
      <c r="R14" s="155"/>
      <c r="S14" s="147"/>
      <c r="T14" s="154"/>
      <c r="U14" s="155"/>
      <c r="V14" s="155"/>
      <c r="W14" s="155"/>
      <c r="X14" s="155"/>
      <c r="Y14" s="155"/>
      <c r="Z14" s="155"/>
      <c r="AA14" s="147"/>
      <c r="AB14" s="154"/>
      <c r="AC14" s="155"/>
      <c r="AD14" s="155"/>
      <c r="AE14" s="155"/>
      <c r="AF14" s="155"/>
      <c r="AG14" s="155"/>
      <c r="AH14" s="155"/>
      <c r="AI14" s="147"/>
      <c r="AJ14" s="56">
        <f t="shared" si="1"/>
        <v>0</v>
      </c>
      <c r="AK14" s="57">
        <f t="shared" si="2"/>
        <v>0</v>
      </c>
      <c r="AL14" s="58">
        <f t="shared" si="3"/>
        <v>0</v>
      </c>
      <c r="AM14" s="59">
        <f t="shared" si="4"/>
        <v>0</v>
      </c>
      <c r="AN14" s="60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154">
        <v>80</v>
      </c>
      <c r="E15" s="155"/>
      <c r="F15" s="155">
        <v>79</v>
      </c>
      <c r="G15" s="155"/>
      <c r="H15" s="155">
        <v>78</v>
      </c>
      <c r="I15" s="155"/>
      <c r="J15" s="155">
        <v>79</v>
      </c>
      <c r="K15" s="147"/>
      <c r="L15" s="154">
        <v>83</v>
      </c>
      <c r="M15" s="155"/>
      <c r="N15" s="155">
        <v>80</v>
      </c>
      <c r="O15" s="155"/>
      <c r="P15" s="155">
        <v>78</v>
      </c>
      <c r="Q15" s="155"/>
      <c r="R15" s="155">
        <v>79</v>
      </c>
      <c r="S15" s="147"/>
      <c r="T15" s="154">
        <v>80</v>
      </c>
      <c r="U15" s="155"/>
      <c r="V15" s="155">
        <v>83</v>
      </c>
      <c r="W15" s="155"/>
      <c r="X15" s="155">
        <v>76</v>
      </c>
      <c r="Y15" s="155"/>
      <c r="Z15" s="155">
        <v>79</v>
      </c>
      <c r="AA15" s="147"/>
      <c r="AB15" s="154">
        <v>81</v>
      </c>
      <c r="AC15" s="155"/>
      <c r="AD15" s="155">
        <v>80</v>
      </c>
      <c r="AE15" s="155"/>
      <c r="AF15" s="155">
        <v>78</v>
      </c>
      <c r="AG15" s="155"/>
      <c r="AH15" s="155">
        <v>79</v>
      </c>
      <c r="AI15" s="147"/>
      <c r="AJ15" s="56">
        <f t="shared" si="1"/>
        <v>79</v>
      </c>
      <c r="AK15" s="57">
        <f t="shared" si="2"/>
        <v>80</v>
      </c>
      <c r="AL15" s="58">
        <f t="shared" si="3"/>
        <v>79.5</v>
      </c>
      <c r="AM15" s="59">
        <f t="shared" si="4"/>
        <v>79.5</v>
      </c>
      <c r="AN15" s="60">
        <f t="shared" si="5"/>
        <v>79.5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79.5</v>
      </c>
      <c r="BB15" s="81" t="str">
        <f t="shared" si="14"/>
        <v/>
      </c>
      <c r="BD15" s="138" t="str">
        <f t="shared" si="0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154">
        <v>95</v>
      </c>
      <c r="E16" s="155"/>
      <c r="F16" s="155">
        <v>96</v>
      </c>
      <c r="G16" s="155"/>
      <c r="H16" s="155">
        <v>96</v>
      </c>
      <c r="I16" s="155"/>
      <c r="J16" s="155">
        <v>90</v>
      </c>
      <c r="K16" s="147"/>
      <c r="L16" s="154">
        <v>97</v>
      </c>
      <c r="M16" s="155"/>
      <c r="N16" s="155">
        <v>99</v>
      </c>
      <c r="O16" s="155"/>
      <c r="P16" s="155">
        <v>94</v>
      </c>
      <c r="Q16" s="155"/>
      <c r="R16" s="155">
        <v>95</v>
      </c>
      <c r="S16" s="147"/>
      <c r="T16" s="154">
        <v>98</v>
      </c>
      <c r="U16" s="155"/>
      <c r="V16" s="155">
        <v>97</v>
      </c>
      <c r="W16" s="155"/>
      <c r="X16" s="155">
        <v>94</v>
      </c>
      <c r="Y16" s="155"/>
      <c r="Z16" s="155">
        <v>95</v>
      </c>
      <c r="AA16" s="147"/>
      <c r="AB16" s="154">
        <v>98</v>
      </c>
      <c r="AC16" s="155"/>
      <c r="AD16" s="155">
        <v>96</v>
      </c>
      <c r="AE16" s="155"/>
      <c r="AF16" s="155">
        <v>95</v>
      </c>
      <c r="AG16" s="155"/>
      <c r="AH16" s="155">
        <v>97</v>
      </c>
      <c r="AI16" s="147"/>
      <c r="AJ16" s="56">
        <f t="shared" si="1"/>
        <v>94.25</v>
      </c>
      <c r="AK16" s="57">
        <f t="shared" si="2"/>
        <v>96.25</v>
      </c>
      <c r="AL16" s="58">
        <f t="shared" si="3"/>
        <v>96</v>
      </c>
      <c r="AM16" s="59">
        <f t="shared" si="4"/>
        <v>96.5</v>
      </c>
      <c r="AN16" s="60">
        <f t="shared" si="5"/>
        <v>95.75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95.75</v>
      </c>
      <c r="BB16" s="81" t="str">
        <f t="shared" si="14"/>
        <v/>
      </c>
      <c r="BD16" s="138" t="str">
        <f t="shared" si="0"/>
        <v/>
      </c>
    </row>
    <row r="17" spans="1:56" ht="16" thickBot="1" x14ac:dyDescent="0.25">
      <c r="A17" s="41">
        <v>7</v>
      </c>
      <c r="B17" s="156" t="s">
        <v>160</v>
      </c>
      <c r="C17" s="158" t="s">
        <v>161</v>
      </c>
      <c r="D17" s="154">
        <v>88</v>
      </c>
      <c r="E17" s="155"/>
      <c r="F17" s="155">
        <v>89</v>
      </c>
      <c r="G17" s="155"/>
      <c r="H17" s="155">
        <v>88</v>
      </c>
      <c r="I17" s="155"/>
      <c r="J17" s="155">
        <v>90</v>
      </c>
      <c r="K17" s="147"/>
      <c r="L17" s="154">
        <v>90</v>
      </c>
      <c r="M17" s="155"/>
      <c r="N17" s="155">
        <v>87</v>
      </c>
      <c r="O17" s="155"/>
      <c r="P17" s="155">
        <v>89</v>
      </c>
      <c r="Q17" s="155"/>
      <c r="R17" s="155">
        <v>88</v>
      </c>
      <c r="S17" s="147"/>
      <c r="T17" s="154">
        <v>88</v>
      </c>
      <c r="U17" s="155"/>
      <c r="V17" s="155">
        <v>89</v>
      </c>
      <c r="W17" s="155"/>
      <c r="X17" s="155">
        <v>90</v>
      </c>
      <c r="Y17" s="155"/>
      <c r="Z17" s="155">
        <v>94</v>
      </c>
      <c r="AA17" s="147"/>
      <c r="AB17" s="154">
        <v>89</v>
      </c>
      <c r="AC17" s="155"/>
      <c r="AD17" s="155">
        <v>90</v>
      </c>
      <c r="AE17" s="155"/>
      <c r="AF17" s="155">
        <v>89</v>
      </c>
      <c r="AG17" s="155"/>
      <c r="AH17" s="155">
        <v>93</v>
      </c>
      <c r="AI17" s="147"/>
      <c r="AJ17" s="56">
        <f t="shared" si="1"/>
        <v>88.75</v>
      </c>
      <c r="AK17" s="57">
        <f t="shared" si="2"/>
        <v>88.5</v>
      </c>
      <c r="AL17" s="58">
        <f t="shared" si="3"/>
        <v>90.25</v>
      </c>
      <c r="AM17" s="59">
        <f t="shared" si="4"/>
        <v>90.25</v>
      </c>
      <c r="AN17" s="60">
        <f t="shared" si="5"/>
        <v>89.4375</v>
      </c>
      <c r="AO17" s="54"/>
      <c r="AQ17" s="71" t="str">
        <f t="shared" si="6"/>
        <v/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>
        <f t="shared" si="13"/>
        <v>89.4375</v>
      </c>
      <c r="BB17" s="81" t="str">
        <f t="shared" si="14"/>
        <v/>
      </c>
      <c r="BD17" s="138" t="str">
        <f t="shared" si="0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154"/>
      <c r="E18" s="155"/>
      <c r="F18" s="155"/>
      <c r="G18" s="155"/>
      <c r="H18" s="155"/>
      <c r="I18" s="155"/>
      <c r="J18" s="155"/>
      <c r="K18" s="147"/>
      <c r="L18" s="154"/>
      <c r="M18" s="155"/>
      <c r="N18" s="155"/>
      <c r="O18" s="155"/>
      <c r="P18" s="155"/>
      <c r="Q18" s="155"/>
      <c r="R18" s="155"/>
      <c r="S18" s="147"/>
      <c r="T18" s="154"/>
      <c r="U18" s="155"/>
      <c r="V18" s="155"/>
      <c r="W18" s="155"/>
      <c r="X18" s="155"/>
      <c r="Y18" s="155"/>
      <c r="Z18" s="155"/>
      <c r="AA18" s="147"/>
      <c r="AB18" s="154"/>
      <c r="AC18" s="155"/>
      <c r="AD18" s="155"/>
      <c r="AE18" s="155"/>
      <c r="AF18" s="155"/>
      <c r="AG18" s="155"/>
      <c r="AH18" s="155"/>
      <c r="AI18" s="147"/>
      <c r="AJ18" s="56">
        <f t="shared" si="1"/>
        <v>0</v>
      </c>
      <c r="AK18" s="57">
        <f t="shared" si="2"/>
        <v>0</v>
      </c>
      <c r="AL18" s="58">
        <f t="shared" si="3"/>
        <v>0</v>
      </c>
      <c r="AM18" s="59">
        <f t="shared" si="4"/>
        <v>0</v>
      </c>
      <c r="AN18" s="60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154">
        <v>85</v>
      </c>
      <c r="E19" s="155"/>
      <c r="F19" s="155">
        <v>86</v>
      </c>
      <c r="G19" s="155"/>
      <c r="H19" s="155">
        <v>85</v>
      </c>
      <c r="I19" s="155"/>
      <c r="J19" s="155">
        <v>84</v>
      </c>
      <c r="K19" s="147"/>
      <c r="L19" s="154">
        <v>86</v>
      </c>
      <c r="M19" s="155"/>
      <c r="N19" s="155">
        <v>84</v>
      </c>
      <c r="O19" s="155"/>
      <c r="P19" s="155">
        <v>85</v>
      </c>
      <c r="Q19" s="155"/>
      <c r="R19" s="155">
        <v>86</v>
      </c>
      <c r="S19" s="147"/>
      <c r="T19" s="154">
        <v>86</v>
      </c>
      <c r="U19" s="155"/>
      <c r="V19" s="155">
        <v>84</v>
      </c>
      <c r="W19" s="155"/>
      <c r="X19" s="155">
        <v>86</v>
      </c>
      <c r="Y19" s="155"/>
      <c r="Z19" s="155">
        <v>87</v>
      </c>
      <c r="AA19" s="147"/>
      <c r="AB19" s="154">
        <v>89</v>
      </c>
      <c r="AC19" s="155"/>
      <c r="AD19" s="155">
        <v>88</v>
      </c>
      <c r="AE19" s="155"/>
      <c r="AF19" s="155">
        <v>87</v>
      </c>
      <c r="AG19" s="155"/>
      <c r="AH19" s="155">
        <v>85</v>
      </c>
      <c r="AI19" s="147"/>
      <c r="AJ19" s="56">
        <f t="shared" si="1"/>
        <v>85</v>
      </c>
      <c r="AK19" s="57">
        <f t="shared" si="2"/>
        <v>85.25</v>
      </c>
      <c r="AL19" s="58">
        <f t="shared" si="3"/>
        <v>85.75</v>
      </c>
      <c r="AM19" s="59">
        <f t="shared" si="4"/>
        <v>87.25</v>
      </c>
      <c r="AN19" s="60">
        <f t="shared" si="5"/>
        <v>85.8125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85.8125</v>
      </c>
      <c r="BB19" s="81" t="str">
        <f t="shared" si="14"/>
        <v/>
      </c>
      <c r="BD19" s="138" t="str">
        <f t="shared" si="0"/>
        <v/>
      </c>
    </row>
    <row r="20" spans="1:56" ht="16" thickBot="1" x14ac:dyDescent="0.25">
      <c r="A20" s="41">
        <v>10</v>
      </c>
      <c r="B20" s="157" t="s">
        <v>166</v>
      </c>
      <c r="C20" s="157" t="s">
        <v>167</v>
      </c>
      <c r="D20" s="154">
        <v>85</v>
      </c>
      <c r="E20" s="155"/>
      <c r="F20" s="155">
        <v>88</v>
      </c>
      <c r="G20" s="155"/>
      <c r="H20" s="155">
        <v>90</v>
      </c>
      <c r="I20" s="155"/>
      <c r="J20" s="155">
        <v>91</v>
      </c>
      <c r="K20" s="147"/>
      <c r="L20" s="154">
        <v>86</v>
      </c>
      <c r="M20" s="155"/>
      <c r="N20" s="155">
        <v>85</v>
      </c>
      <c r="O20" s="155"/>
      <c r="P20" s="155">
        <v>89</v>
      </c>
      <c r="Q20" s="155"/>
      <c r="R20" s="155">
        <v>90</v>
      </c>
      <c r="S20" s="147"/>
      <c r="T20" s="154">
        <v>90</v>
      </c>
      <c r="U20" s="155"/>
      <c r="V20" s="155">
        <v>89</v>
      </c>
      <c r="W20" s="155"/>
      <c r="X20" s="155">
        <v>87</v>
      </c>
      <c r="Y20" s="155"/>
      <c r="Z20" s="155">
        <v>89</v>
      </c>
      <c r="AA20" s="147"/>
      <c r="AB20" s="154">
        <v>90</v>
      </c>
      <c r="AC20" s="155"/>
      <c r="AD20" s="155">
        <v>94</v>
      </c>
      <c r="AE20" s="155"/>
      <c r="AF20" s="155">
        <v>90</v>
      </c>
      <c r="AG20" s="155"/>
      <c r="AH20" s="155">
        <v>93</v>
      </c>
      <c r="AI20" s="147"/>
      <c r="AJ20" s="56">
        <f t="shared" si="1"/>
        <v>88.5</v>
      </c>
      <c r="AK20" s="57">
        <f t="shared" si="2"/>
        <v>87.5</v>
      </c>
      <c r="AL20" s="58">
        <f t="shared" si="3"/>
        <v>88.75</v>
      </c>
      <c r="AM20" s="59">
        <f t="shared" si="4"/>
        <v>91.75</v>
      </c>
      <c r="AN20" s="60">
        <f t="shared" si="5"/>
        <v>89.125</v>
      </c>
      <c r="AO20" s="54"/>
      <c r="AQ20" s="71" t="str">
        <f t="shared" si="6"/>
        <v/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>
        <f t="shared" si="13"/>
        <v>89.125</v>
      </c>
      <c r="BB20" s="81" t="str">
        <f t="shared" si="14"/>
        <v/>
      </c>
      <c r="BD20" s="138" t="str">
        <f t="shared" si="0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154">
        <v>75</v>
      </c>
      <c r="E21" s="155"/>
      <c r="F21" s="155">
        <v>73</v>
      </c>
      <c r="G21" s="155"/>
      <c r="H21" s="155">
        <v>74</v>
      </c>
      <c r="I21" s="155"/>
      <c r="J21" s="155">
        <v>76</v>
      </c>
      <c r="K21" s="147"/>
      <c r="L21" s="154">
        <v>75</v>
      </c>
      <c r="M21" s="155"/>
      <c r="N21" s="155">
        <v>76</v>
      </c>
      <c r="O21" s="155"/>
      <c r="P21" s="155">
        <v>75</v>
      </c>
      <c r="Q21" s="155"/>
      <c r="R21" s="155">
        <v>74</v>
      </c>
      <c r="S21" s="147"/>
      <c r="T21" s="154">
        <v>75</v>
      </c>
      <c r="U21" s="155"/>
      <c r="V21" s="155">
        <v>76</v>
      </c>
      <c r="W21" s="155"/>
      <c r="X21" s="155">
        <v>74</v>
      </c>
      <c r="Y21" s="155"/>
      <c r="Z21" s="155">
        <v>75</v>
      </c>
      <c r="AA21" s="147"/>
      <c r="AB21" s="154">
        <v>73</v>
      </c>
      <c r="AC21" s="155"/>
      <c r="AD21" s="155">
        <v>75</v>
      </c>
      <c r="AE21" s="155"/>
      <c r="AF21" s="155">
        <v>76</v>
      </c>
      <c r="AG21" s="155"/>
      <c r="AH21" s="155">
        <v>75</v>
      </c>
      <c r="AI21" s="147"/>
      <c r="AJ21" s="56">
        <f t="shared" si="1"/>
        <v>74.5</v>
      </c>
      <c r="AK21" s="57">
        <f t="shared" si="2"/>
        <v>75</v>
      </c>
      <c r="AL21" s="58">
        <f t="shared" si="3"/>
        <v>75</v>
      </c>
      <c r="AM21" s="59">
        <f t="shared" si="4"/>
        <v>74.75</v>
      </c>
      <c r="AN21" s="60">
        <f t="shared" si="5"/>
        <v>74.8125</v>
      </c>
      <c r="AO21" s="54"/>
      <c r="AQ21" s="71" t="str">
        <f t="shared" si="6"/>
        <v/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>
        <f t="shared" si="13"/>
        <v>74.8125</v>
      </c>
      <c r="BB21" s="81" t="str">
        <f t="shared" si="14"/>
        <v/>
      </c>
      <c r="BD21" s="138" t="str">
        <f t="shared" si="0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154">
        <v>75</v>
      </c>
      <c r="E22" s="155"/>
      <c r="F22" s="155">
        <v>70</v>
      </c>
      <c r="G22" s="155"/>
      <c r="H22" s="155">
        <v>73</v>
      </c>
      <c r="I22" s="155"/>
      <c r="J22" s="155">
        <v>74</v>
      </c>
      <c r="K22" s="147"/>
      <c r="L22" s="154">
        <v>73</v>
      </c>
      <c r="M22" s="155"/>
      <c r="N22" s="155">
        <v>74</v>
      </c>
      <c r="O22" s="155"/>
      <c r="P22" s="155">
        <v>74</v>
      </c>
      <c r="Q22" s="155"/>
      <c r="R22" s="155">
        <v>73</v>
      </c>
      <c r="S22" s="147"/>
      <c r="T22" s="154">
        <v>75</v>
      </c>
      <c r="U22" s="155"/>
      <c r="V22" s="155">
        <v>73</v>
      </c>
      <c r="W22" s="155"/>
      <c r="X22" s="155">
        <v>72</v>
      </c>
      <c r="Y22" s="155"/>
      <c r="Z22" s="155">
        <v>71</v>
      </c>
      <c r="AA22" s="147"/>
      <c r="AB22" s="154">
        <v>73</v>
      </c>
      <c r="AC22" s="155"/>
      <c r="AD22" s="155">
        <v>74</v>
      </c>
      <c r="AE22" s="155"/>
      <c r="AF22" s="155">
        <v>73</v>
      </c>
      <c r="AG22" s="155"/>
      <c r="AH22" s="155">
        <v>71</v>
      </c>
      <c r="AI22" s="147"/>
      <c r="AJ22" s="56">
        <f t="shared" si="1"/>
        <v>73</v>
      </c>
      <c r="AK22" s="57">
        <f t="shared" si="2"/>
        <v>73.5</v>
      </c>
      <c r="AL22" s="58">
        <f t="shared" si="3"/>
        <v>72.75</v>
      </c>
      <c r="AM22" s="59">
        <f t="shared" si="4"/>
        <v>72.75</v>
      </c>
      <c r="AN22" s="60">
        <f t="shared" si="5"/>
        <v>73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73</v>
      </c>
      <c r="BB22" s="81" t="str">
        <f t="shared" si="14"/>
        <v/>
      </c>
      <c r="BD22" s="138" t="str">
        <f t="shared" si="0"/>
        <v/>
      </c>
    </row>
    <row r="23" spans="1:56" ht="16" thickBot="1" x14ac:dyDescent="0.25">
      <c r="A23" s="41">
        <v>13</v>
      </c>
      <c r="B23" s="153" t="s">
        <v>172</v>
      </c>
      <c r="C23" s="159" t="s">
        <v>173</v>
      </c>
      <c r="D23" s="154">
        <v>75</v>
      </c>
      <c r="E23" s="155"/>
      <c r="F23" s="155">
        <v>76</v>
      </c>
      <c r="G23" s="155"/>
      <c r="H23" s="155">
        <v>75</v>
      </c>
      <c r="I23" s="155"/>
      <c r="J23" s="155">
        <v>75</v>
      </c>
      <c r="K23" s="147"/>
      <c r="L23" s="154">
        <v>74</v>
      </c>
      <c r="M23" s="155"/>
      <c r="N23" s="155">
        <v>75</v>
      </c>
      <c r="O23" s="155"/>
      <c r="P23" s="155">
        <v>74</v>
      </c>
      <c r="Q23" s="155"/>
      <c r="R23" s="155">
        <v>73</v>
      </c>
      <c r="S23" s="147"/>
      <c r="T23" s="154">
        <v>85</v>
      </c>
      <c r="U23" s="155"/>
      <c r="V23" s="155">
        <v>86</v>
      </c>
      <c r="W23" s="155"/>
      <c r="X23" s="155">
        <v>74</v>
      </c>
      <c r="Y23" s="155"/>
      <c r="Z23" s="155">
        <v>75</v>
      </c>
      <c r="AA23" s="147"/>
      <c r="AB23" s="154">
        <v>84</v>
      </c>
      <c r="AC23" s="155"/>
      <c r="AD23" s="155">
        <v>85</v>
      </c>
      <c r="AE23" s="155"/>
      <c r="AF23" s="155">
        <v>76</v>
      </c>
      <c r="AG23" s="155"/>
      <c r="AH23" s="155">
        <v>75</v>
      </c>
      <c r="AI23" s="147"/>
      <c r="AJ23" s="56">
        <f t="shared" si="1"/>
        <v>75.25</v>
      </c>
      <c r="AK23" s="57">
        <f t="shared" si="2"/>
        <v>74</v>
      </c>
      <c r="AL23" s="58">
        <f t="shared" si="3"/>
        <v>80</v>
      </c>
      <c r="AM23" s="59">
        <f t="shared" si="4"/>
        <v>80</v>
      </c>
      <c r="AN23" s="60">
        <f t="shared" si="5"/>
        <v>77.3125</v>
      </c>
      <c r="AO23" s="54"/>
      <c r="AQ23" s="71" t="str">
        <f t="shared" si="6"/>
        <v/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>
        <f t="shared" si="13"/>
        <v>77.3125</v>
      </c>
      <c r="BB23" s="81" t="str">
        <f t="shared" si="14"/>
        <v/>
      </c>
      <c r="BD23" s="138" t="str">
        <f t="shared" si="0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154">
        <v>90</v>
      </c>
      <c r="E24" s="155"/>
      <c r="F24" s="155">
        <v>80</v>
      </c>
      <c r="G24" s="155"/>
      <c r="H24" s="155">
        <v>89</v>
      </c>
      <c r="I24" s="155"/>
      <c r="J24" s="155">
        <v>95</v>
      </c>
      <c r="K24" s="147"/>
      <c r="L24" s="154">
        <v>94</v>
      </c>
      <c r="M24" s="155"/>
      <c r="N24" s="155">
        <v>95</v>
      </c>
      <c r="O24" s="155"/>
      <c r="P24" s="155">
        <v>85</v>
      </c>
      <c r="Q24" s="155"/>
      <c r="R24" s="155">
        <v>90</v>
      </c>
      <c r="S24" s="147"/>
      <c r="T24" s="154">
        <v>89</v>
      </c>
      <c r="U24" s="155"/>
      <c r="V24" s="155">
        <v>80</v>
      </c>
      <c r="W24" s="155"/>
      <c r="X24" s="155">
        <v>87</v>
      </c>
      <c r="Y24" s="155"/>
      <c r="Z24" s="155">
        <v>96</v>
      </c>
      <c r="AA24" s="147"/>
      <c r="AB24" s="154">
        <v>90</v>
      </c>
      <c r="AC24" s="155"/>
      <c r="AD24" s="155">
        <v>80</v>
      </c>
      <c r="AE24" s="155"/>
      <c r="AF24" s="155">
        <v>90</v>
      </c>
      <c r="AG24" s="155"/>
      <c r="AH24" s="155">
        <v>95</v>
      </c>
      <c r="AI24" s="147"/>
      <c r="AJ24" s="56">
        <f t="shared" si="1"/>
        <v>88.5</v>
      </c>
      <c r="AK24" s="57">
        <f t="shared" si="2"/>
        <v>91</v>
      </c>
      <c r="AL24" s="58">
        <f t="shared" si="3"/>
        <v>88</v>
      </c>
      <c r="AM24" s="59">
        <f t="shared" si="4"/>
        <v>88.75</v>
      </c>
      <c r="AN24" s="60">
        <f t="shared" si="5"/>
        <v>89.0625</v>
      </c>
      <c r="AO24" s="54"/>
      <c r="AQ24" s="71" t="str">
        <f t="shared" si="6"/>
        <v/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>
        <f t="shared" si="13"/>
        <v>89.0625</v>
      </c>
      <c r="BB24" s="81" t="str">
        <f t="shared" si="14"/>
        <v/>
      </c>
      <c r="BD24" s="138" t="str">
        <f t="shared" si="0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154">
        <v>0</v>
      </c>
      <c r="E25" s="155"/>
      <c r="F25" s="155">
        <v>0</v>
      </c>
      <c r="G25" s="155"/>
      <c r="H25" s="155">
        <v>0</v>
      </c>
      <c r="I25" s="155"/>
      <c r="J25" s="155">
        <v>0</v>
      </c>
      <c r="K25" s="147"/>
      <c r="L25" s="154">
        <v>0</v>
      </c>
      <c r="M25" s="155"/>
      <c r="N25" s="155">
        <v>0</v>
      </c>
      <c r="O25" s="155"/>
      <c r="P25" s="155">
        <v>0</v>
      </c>
      <c r="Q25" s="155"/>
      <c r="R25" s="155">
        <v>0</v>
      </c>
      <c r="S25" s="147"/>
      <c r="T25" s="154"/>
      <c r="U25" s="155"/>
      <c r="V25" s="155"/>
      <c r="W25" s="155"/>
      <c r="X25" s="155"/>
      <c r="Y25" s="155"/>
      <c r="Z25" s="155"/>
      <c r="AA25" s="147"/>
      <c r="AB25" s="154"/>
      <c r="AC25" s="155"/>
      <c r="AD25" s="155"/>
      <c r="AE25" s="155"/>
      <c r="AF25" s="155"/>
      <c r="AG25" s="155"/>
      <c r="AH25" s="155"/>
      <c r="AI25" s="147"/>
      <c r="AJ25" s="56">
        <f t="shared" si="1"/>
        <v>0</v>
      </c>
      <c r="AK25" s="57">
        <f t="shared" si="2"/>
        <v>0</v>
      </c>
      <c r="AL25" s="58">
        <f t="shared" si="3"/>
        <v>0</v>
      </c>
      <c r="AM25" s="59">
        <f t="shared" si="4"/>
        <v>0</v>
      </c>
      <c r="AN25" s="60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ht="16" thickBot="1" x14ac:dyDescent="0.25">
      <c r="A26" s="41">
        <v>16</v>
      </c>
      <c r="B26" s="156" t="s">
        <v>178</v>
      </c>
      <c r="C26" s="160" t="s">
        <v>179</v>
      </c>
      <c r="D26" s="154">
        <v>76</v>
      </c>
      <c r="E26" s="155"/>
      <c r="F26" s="155">
        <v>75</v>
      </c>
      <c r="G26" s="155"/>
      <c r="H26" s="155">
        <v>76</v>
      </c>
      <c r="I26" s="155"/>
      <c r="J26" s="155">
        <v>80</v>
      </c>
      <c r="K26" s="147"/>
      <c r="L26" s="154">
        <v>75</v>
      </c>
      <c r="M26" s="155"/>
      <c r="N26" s="155">
        <v>76</v>
      </c>
      <c r="O26" s="155"/>
      <c r="P26" s="155">
        <v>88</v>
      </c>
      <c r="Q26" s="155"/>
      <c r="R26" s="155">
        <v>80</v>
      </c>
      <c r="S26" s="147"/>
      <c r="T26" s="154">
        <v>73</v>
      </c>
      <c r="U26" s="155"/>
      <c r="V26" s="155">
        <v>76</v>
      </c>
      <c r="W26" s="155"/>
      <c r="X26" s="155">
        <v>84</v>
      </c>
      <c r="Y26" s="155"/>
      <c r="Z26" s="155">
        <v>85</v>
      </c>
      <c r="AA26" s="147"/>
      <c r="AB26" s="154">
        <v>75</v>
      </c>
      <c r="AC26" s="155"/>
      <c r="AD26" s="155">
        <v>76</v>
      </c>
      <c r="AE26" s="155"/>
      <c r="AF26" s="155">
        <v>86</v>
      </c>
      <c r="AG26" s="155"/>
      <c r="AH26" s="155">
        <v>84</v>
      </c>
      <c r="AI26" s="147"/>
      <c r="AJ26" s="56">
        <f t="shared" si="1"/>
        <v>76.75</v>
      </c>
      <c r="AK26" s="57">
        <f t="shared" si="2"/>
        <v>79.75</v>
      </c>
      <c r="AL26" s="58">
        <f t="shared" si="3"/>
        <v>79.5</v>
      </c>
      <c r="AM26" s="59">
        <f t="shared" si="4"/>
        <v>80.25</v>
      </c>
      <c r="AN26" s="60">
        <f t="shared" si="5"/>
        <v>79.0625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79.0625</v>
      </c>
      <c r="BB26" s="81" t="str">
        <f t="shared" si="14"/>
        <v/>
      </c>
      <c r="BD26" s="138" t="str">
        <f t="shared" si="0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154">
        <v>79</v>
      </c>
      <c r="E27" s="155"/>
      <c r="F27" s="155">
        <v>70</v>
      </c>
      <c r="G27" s="155"/>
      <c r="H27" s="155">
        <v>74</v>
      </c>
      <c r="I27" s="155"/>
      <c r="J27" s="155">
        <v>74</v>
      </c>
      <c r="K27" s="147"/>
      <c r="L27" s="154">
        <v>78</v>
      </c>
      <c r="M27" s="155"/>
      <c r="N27" s="155">
        <v>79</v>
      </c>
      <c r="O27" s="155"/>
      <c r="P27" s="155">
        <v>76</v>
      </c>
      <c r="Q27" s="155"/>
      <c r="R27" s="155">
        <v>75</v>
      </c>
      <c r="S27" s="147"/>
      <c r="T27" s="154">
        <v>75</v>
      </c>
      <c r="U27" s="155"/>
      <c r="V27" s="155">
        <v>76</v>
      </c>
      <c r="W27" s="155"/>
      <c r="X27" s="155">
        <v>75</v>
      </c>
      <c r="Y27" s="155"/>
      <c r="Z27" s="155">
        <v>74</v>
      </c>
      <c r="AA27" s="147"/>
      <c r="AB27" s="154">
        <v>78</v>
      </c>
      <c r="AC27" s="155"/>
      <c r="AD27" s="155">
        <v>79</v>
      </c>
      <c r="AE27" s="155"/>
      <c r="AF27" s="155">
        <v>76</v>
      </c>
      <c r="AG27" s="155"/>
      <c r="AH27" s="155">
        <v>74</v>
      </c>
      <c r="AI27" s="147"/>
      <c r="AJ27" s="56">
        <f t="shared" si="1"/>
        <v>74.25</v>
      </c>
      <c r="AK27" s="57">
        <f t="shared" si="2"/>
        <v>77</v>
      </c>
      <c r="AL27" s="58">
        <f t="shared" si="3"/>
        <v>75</v>
      </c>
      <c r="AM27" s="59">
        <f t="shared" si="4"/>
        <v>76.75</v>
      </c>
      <c r="AN27" s="60">
        <f t="shared" si="5"/>
        <v>75.75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75.75</v>
      </c>
      <c r="BB27" s="81" t="str">
        <f t="shared" si="14"/>
        <v/>
      </c>
      <c r="BD27" s="138" t="str">
        <f t="shared" si="0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154">
        <v>86</v>
      </c>
      <c r="E28" s="155"/>
      <c r="F28" s="155">
        <v>89</v>
      </c>
      <c r="G28" s="155"/>
      <c r="H28" s="155">
        <v>90</v>
      </c>
      <c r="I28" s="155"/>
      <c r="J28" s="155">
        <v>89</v>
      </c>
      <c r="K28" s="147"/>
      <c r="L28" s="154">
        <v>89</v>
      </c>
      <c r="M28" s="155"/>
      <c r="N28" s="155">
        <v>90</v>
      </c>
      <c r="O28" s="155"/>
      <c r="P28" s="155">
        <v>93</v>
      </c>
      <c r="Q28" s="155"/>
      <c r="R28" s="155">
        <v>94</v>
      </c>
      <c r="S28" s="147"/>
      <c r="T28" s="154">
        <v>88</v>
      </c>
      <c r="U28" s="155"/>
      <c r="V28" s="155">
        <v>89</v>
      </c>
      <c r="W28" s="155"/>
      <c r="X28" s="155">
        <v>90</v>
      </c>
      <c r="Y28" s="155"/>
      <c r="Z28" s="155">
        <v>93</v>
      </c>
      <c r="AA28" s="147"/>
      <c r="AB28" s="154">
        <v>88</v>
      </c>
      <c r="AC28" s="155"/>
      <c r="AD28" s="155">
        <v>89</v>
      </c>
      <c r="AE28" s="155"/>
      <c r="AF28" s="155">
        <v>93</v>
      </c>
      <c r="AG28" s="155"/>
      <c r="AH28" s="155">
        <v>93</v>
      </c>
      <c r="AI28" s="147"/>
      <c r="AJ28" s="56">
        <f t="shared" si="1"/>
        <v>88.5</v>
      </c>
      <c r="AK28" s="57">
        <f t="shared" si="2"/>
        <v>91.5</v>
      </c>
      <c r="AL28" s="58">
        <f t="shared" si="3"/>
        <v>90</v>
      </c>
      <c r="AM28" s="59">
        <f t="shared" si="4"/>
        <v>90.75</v>
      </c>
      <c r="AN28" s="60">
        <f t="shared" si="5"/>
        <v>90.1875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90.1875</v>
      </c>
      <c r="BB28" s="81" t="str">
        <f t="shared" si="14"/>
        <v/>
      </c>
      <c r="BD28" s="138" t="str">
        <f t="shared" si="0"/>
        <v/>
      </c>
    </row>
    <row r="29" spans="1:56" ht="16" thickBot="1" x14ac:dyDescent="0.25">
      <c r="A29" s="41">
        <v>19</v>
      </c>
      <c r="B29" s="153" t="s">
        <v>184</v>
      </c>
      <c r="C29" s="156" t="s">
        <v>185</v>
      </c>
      <c r="D29" s="154"/>
      <c r="E29" s="155"/>
      <c r="F29" s="155"/>
      <c r="G29" s="155"/>
      <c r="H29" s="155"/>
      <c r="I29" s="155"/>
      <c r="J29" s="155"/>
      <c r="K29" s="147"/>
      <c r="L29" s="154"/>
      <c r="M29" s="155"/>
      <c r="N29" s="155"/>
      <c r="O29" s="155"/>
      <c r="P29" s="155"/>
      <c r="Q29" s="155"/>
      <c r="R29" s="155"/>
      <c r="S29" s="147"/>
      <c r="T29" s="154"/>
      <c r="U29" s="155"/>
      <c r="V29" s="155"/>
      <c r="W29" s="155"/>
      <c r="X29" s="155"/>
      <c r="Y29" s="155"/>
      <c r="Z29" s="155"/>
      <c r="AA29" s="147"/>
      <c r="AB29" s="154"/>
      <c r="AC29" s="155"/>
      <c r="AD29" s="155"/>
      <c r="AE29" s="155"/>
      <c r="AF29" s="155"/>
      <c r="AG29" s="155"/>
      <c r="AH29" s="155"/>
      <c r="AI29" s="147"/>
      <c r="AJ29" s="56">
        <f t="shared" si="1"/>
        <v>0</v>
      </c>
      <c r="AK29" s="57">
        <f t="shared" si="2"/>
        <v>0</v>
      </c>
      <c r="AL29" s="58">
        <f t="shared" si="3"/>
        <v>0</v>
      </c>
      <c r="AM29" s="59">
        <f t="shared" si="4"/>
        <v>0</v>
      </c>
      <c r="AN29" s="60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75</v>
      </c>
      <c r="E30" s="32"/>
      <c r="F30" s="32">
        <v>76</v>
      </c>
      <c r="G30" s="32"/>
      <c r="H30" s="32">
        <v>80</v>
      </c>
      <c r="I30" s="32"/>
      <c r="J30" s="32">
        <v>84</v>
      </c>
      <c r="K30" s="33"/>
      <c r="L30" s="31">
        <v>74</v>
      </c>
      <c r="M30" s="32"/>
      <c r="N30" s="32">
        <v>74</v>
      </c>
      <c r="O30" s="32"/>
      <c r="P30" s="32">
        <v>86</v>
      </c>
      <c r="Q30" s="32"/>
      <c r="R30" s="32">
        <v>87</v>
      </c>
      <c r="S30" s="33"/>
      <c r="T30" s="31">
        <v>75</v>
      </c>
      <c r="U30" s="32"/>
      <c r="V30" s="32">
        <v>73</v>
      </c>
      <c r="W30" s="32"/>
      <c r="X30" s="32">
        <v>85</v>
      </c>
      <c r="Y30" s="32"/>
      <c r="Z30" s="32">
        <v>86</v>
      </c>
      <c r="AA30" s="33"/>
      <c r="AB30" s="31">
        <v>75</v>
      </c>
      <c r="AC30" s="32"/>
      <c r="AD30" s="32">
        <v>74</v>
      </c>
      <c r="AE30" s="32"/>
      <c r="AF30" s="32">
        <v>85</v>
      </c>
      <c r="AG30" s="32"/>
      <c r="AH30" s="32">
        <v>86</v>
      </c>
      <c r="AI30" s="147"/>
      <c r="AJ30" s="56">
        <f t="shared" si="1"/>
        <v>78.75</v>
      </c>
      <c r="AK30" s="57">
        <f t="shared" si="2"/>
        <v>80.25</v>
      </c>
      <c r="AL30" s="58">
        <f t="shared" si="3"/>
        <v>79.75</v>
      </c>
      <c r="AM30" s="59">
        <f t="shared" si="4"/>
        <v>80</v>
      </c>
      <c r="AN30" s="60">
        <f t="shared" si="5"/>
        <v>79.6875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79.6875</v>
      </c>
      <c r="BB30" s="81" t="str">
        <f t="shared" si="14"/>
        <v/>
      </c>
      <c r="BD30" s="138" t="str">
        <f t="shared" si="0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80</v>
      </c>
      <c r="E31" s="32"/>
      <c r="F31" s="32">
        <v>79</v>
      </c>
      <c r="G31" s="32"/>
      <c r="H31" s="32">
        <v>78</v>
      </c>
      <c r="I31" s="32"/>
      <c r="J31" s="32">
        <v>75</v>
      </c>
      <c r="K31" s="33"/>
      <c r="L31" s="31">
        <v>78</v>
      </c>
      <c r="M31" s="32"/>
      <c r="N31" s="32">
        <v>80</v>
      </c>
      <c r="O31" s="32"/>
      <c r="P31" s="32">
        <v>76</v>
      </c>
      <c r="Q31" s="32"/>
      <c r="R31" s="32">
        <v>75</v>
      </c>
      <c r="S31" s="33"/>
      <c r="T31" s="31">
        <v>81</v>
      </c>
      <c r="U31" s="32"/>
      <c r="V31" s="32">
        <v>83</v>
      </c>
      <c r="W31" s="32"/>
      <c r="X31" s="32">
        <v>89</v>
      </c>
      <c r="Y31" s="32"/>
      <c r="Z31" s="32">
        <v>78</v>
      </c>
      <c r="AA31" s="33"/>
      <c r="AB31" s="31">
        <v>84</v>
      </c>
      <c r="AC31" s="32"/>
      <c r="AD31" s="32">
        <v>83</v>
      </c>
      <c r="AE31" s="32"/>
      <c r="AF31" s="32">
        <v>77</v>
      </c>
      <c r="AG31" s="32"/>
      <c r="AH31" s="32">
        <v>79</v>
      </c>
      <c r="AI31" s="147"/>
      <c r="AJ31" s="56">
        <f t="shared" si="1"/>
        <v>78</v>
      </c>
      <c r="AK31" s="57">
        <f t="shared" si="2"/>
        <v>77.25</v>
      </c>
      <c r="AL31" s="58">
        <f t="shared" si="3"/>
        <v>82.75</v>
      </c>
      <c r="AM31" s="59">
        <f t="shared" si="4"/>
        <v>80.75</v>
      </c>
      <c r="AN31" s="60">
        <f t="shared" si="5"/>
        <v>79.6875</v>
      </c>
      <c r="AO31" s="54"/>
      <c r="AQ31" s="71" t="str">
        <f t="shared" si="6"/>
        <v/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>
        <f t="shared" si="13"/>
        <v>79.6875</v>
      </c>
      <c r="BB31" s="81" t="str">
        <f t="shared" si="14"/>
        <v/>
      </c>
      <c r="BD31" s="138" t="str">
        <f t="shared" si="0"/>
        <v/>
      </c>
    </row>
    <row r="32" spans="1:56" ht="16" thickBot="1" x14ac:dyDescent="0.25">
      <c r="A32" s="41">
        <v>22</v>
      </c>
      <c r="B32" s="156" t="s">
        <v>190</v>
      </c>
      <c r="C32" s="159" t="s">
        <v>191</v>
      </c>
      <c r="D32" s="154">
        <v>75</v>
      </c>
      <c r="E32" s="155"/>
      <c r="F32" s="155">
        <v>74</v>
      </c>
      <c r="G32" s="155"/>
      <c r="H32" s="155">
        <v>76</v>
      </c>
      <c r="I32" s="155"/>
      <c r="J32" s="155">
        <v>79</v>
      </c>
      <c r="K32" s="147"/>
      <c r="L32" s="154">
        <v>76</v>
      </c>
      <c r="M32" s="155"/>
      <c r="N32" s="155">
        <v>75</v>
      </c>
      <c r="O32" s="155"/>
      <c r="P32" s="155">
        <v>78</v>
      </c>
      <c r="Q32" s="155"/>
      <c r="R32" s="155">
        <v>79</v>
      </c>
      <c r="S32" s="147"/>
      <c r="T32" s="154">
        <v>77</v>
      </c>
      <c r="U32" s="155"/>
      <c r="V32" s="155">
        <v>77</v>
      </c>
      <c r="W32" s="155"/>
      <c r="X32" s="155">
        <v>80</v>
      </c>
      <c r="Y32" s="155"/>
      <c r="Z32" s="155">
        <v>79</v>
      </c>
      <c r="AA32" s="147"/>
      <c r="AB32" s="154">
        <v>78</v>
      </c>
      <c r="AC32" s="155"/>
      <c r="AD32" s="155">
        <v>76</v>
      </c>
      <c r="AE32" s="155"/>
      <c r="AF32" s="155">
        <v>80</v>
      </c>
      <c r="AG32" s="155"/>
      <c r="AH32" s="155">
        <v>79</v>
      </c>
      <c r="AI32" s="147"/>
      <c r="AJ32" s="56">
        <f t="shared" si="1"/>
        <v>76</v>
      </c>
      <c r="AK32" s="57">
        <f t="shared" si="2"/>
        <v>77</v>
      </c>
      <c r="AL32" s="58">
        <f t="shared" si="3"/>
        <v>78.25</v>
      </c>
      <c r="AM32" s="59">
        <f t="shared" si="4"/>
        <v>78.25</v>
      </c>
      <c r="AN32" s="60">
        <f t="shared" si="5"/>
        <v>77.375</v>
      </c>
      <c r="AO32" s="54"/>
      <c r="AQ32" s="71" t="str">
        <f t="shared" si="6"/>
        <v/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>
        <f t="shared" si="13"/>
        <v>77.375</v>
      </c>
      <c r="BB32" s="81" t="str">
        <f t="shared" si="14"/>
        <v/>
      </c>
      <c r="BD32" s="138" t="str">
        <f t="shared" si="0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154">
        <v>89</v>
      </c>
      <c r="E33" s="155"/>
      <c r="F33" s="155">
        <v>90</v>
      </c>
      <c r="G33" s="155"/>
      <c r="H33" s="155">
        <v>87</v>
      </c>
      <c r="I33" s="155"/>
      <c r="J33" s="155">
        <v>85</v>
      </c>
      <c r="K33" s="147"/>
      <c r="L33" s="154">
        <v>90</v>
      </c>
      <c r="M33" s="155"/>
      <c r="N33" s="155">
        <v>94</v>
      </c>
      <c r="O33" s="155"/>
      <c r="P33" s="155">
        <v>91</v>
      </c>
      <c r="Q33" s="155"/>
      <c r="R33" s="155">
        <v>93</v>
      </c>
      <c r="S33" s="147"/>
      <c r="T33" s="154">
        <v>94</v>
      </c>
      <c r="U33" s="155"/>
      <c r="V33" s="155">
        <v>94</v>
      </c>
      <c r="W33" s="155"/>
      <c r="X33" s="155">
        <v>95</v>
      </c>
      <c r="Y33" s="155"/>
      <c r="Z33" s="155">
        <v>93</v>
      </c>
      <c r="AA33" s="147"/>
      <c r="AB33" s="154">
        <v>95</v>
      </c>
      <c r="AC33" s="155"/>
      <c r="AD33" s="155">
        <v>96</v>
      </c>
      <c r="AE33" s="155"/>
      <c r="AF33" s="155">
        <v>94</v>
      </c>
      <c r="AG33" s="155"/>
      <c r="AH33" s="155">
        <v>95</v>
      </c>
      <c r="AI33" s="147"/>
      <c r="AJ33" s="56">
        <f t="shared" si="1"/>
        <v>87.75</v>
      </c>
      <c r="AK33" s="57">
        <f t="shared" si="2"/>
        <v>92</v>
      </c>
      <c r="AL33" s="58">
        <f t="shared" si="3"/>
        <v>94</v>
      </c>
      <c r="AM33" s="59">
        <f t="shared" si="4"/>
        <v>95</v>
      </c>
      <c r="AN33" s="60">
        <f t="shared" si="5"/>
        <v>92.1875</v>
      </c>
      <c r="AO33" s="54"/>
      <c r="AQ33" s="71" t="str">
        <f t="shared" si="6"/>
        <v/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>
        <f t="shared" si="13"/>
        <v>92.1875</v>
      </c>
      <c r="BB33" s="81" t="str">
        <f t="shared" si="14"/>
        <v/>
      </c>
      <c r="BD33" s="138" t="str">
        <f t="shared" si="0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D34" s="154"/>
      <c r="E34" s="155"/>
      <c r="F34" s="155"/>
      <c r="G34" s="155"/>
      <c r="H34" s="155"/>
      <c r="I34" s="155"/>
      <c r="J34" s="155"/>
      <c r="K34" s="147"/>
      <c r="L34" s="154"/>
      <c r="M34" s="155"/>
      <c r="N34" s="155"/>
      <c r="O34" s="155"/>
      <c r="P34" s="155"/>
      <c r="Q34" s="155"/>
      <c r="R34" s="155"/>
      <c r="S34" s="147"/>
      <c r="T34" s="154"/>
      <c r="U34" s="155"/>
      <c r="V34" s="155"/>
      <c r="W34" s="155"/>
      <c r="X34" s="155"/>
      <c r="Y34" s="155"/>
      <c r="Z34" s="155"/>
      <c r="AA34" s="147"/>
      <c r="AB34" s="154"/>
      <c r="AC34" s="155"/>
      <c r="AD34" s="155"/>
      <c r="AE34" s="155"/>
      <c r="AF34" s="155"/>
      <c r="AG34" s="155"/>
      <c r="AH34" s="155"/>
      <c r="AI34" s="147"/>
      <c r="AJ34" s="56">
        <f t="shared" si="1"/>
        <v>0</v>
      </c>
      <c r="AK34" s="57">
        <f t="shared" si="2"/>
        <v>0</v>
      </c>
      <c r="AL34" s="58">
        <f t="shared" si="3"/>
        <v>0</v>
      </c>
      <c r="AM34" s="59">
        <f t="shared" si="4"/>
        <v>0</v>
      </c>
      <c r="AN34" s="60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ht="16" thickBot="1" x14ac:dyDescent="0.25">
      <c r="A35" s="41">
        <v>25</v>
      </c>
      <c r="B35" s="156" t="s">
        <v>196</v>
      </c>
      <c r="C35" s="153" t="s">
        <v>197</v>
      </c>
      <c r="AI35" s="147"/>
      <c r="AJ35" s="56">
        <f t="shared" si="1"/>
        <v>0</v>
      </c>
      <c r="AK35" s="57">
        <f t="shared" si="2"/>
        <v>0</v>
      </c>
      <c r="AL35" s="58">
        <f t="shared" si="3"/>
        <v>0</v>
      </c>
      <c r="AM35" s="59">
        <f t="shared" si="4"/>
        <v>0</v>
      </c>
      <c r="AN35" s="60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154">
        <v>70</v>
      </c>
      <c r="E36" s="155"/>
      <c r="F36" s="155">
        <v>74</v>
      </c>
      <c r="G36" s="155"/>
      <c r="H36" s="155">
        <v>73</v>
      </c>
      <c r="I36" s="155"/>
      <c r="J36" s="155">
        <v>74</v>
      </c>
      <c r="K36" s="147"/>
      <c r="L36" s="154">
        <v>72</v>
      </c>
      <c r="M36" s="155"/>
      <c r="N36" s="155">
        <v>73</v>
      </c>
      <c r="O36" s="155"/>
      <c r="P36" s="155">
        <v>74</v>
      </c>
      <c r="Q36" s="155"/>
      <c r="R36" s="155">
        <v>75</v>
      </c>
      <c r="S36" s="147"/>
      <c r="T36" s="154">
        <v>75</v>
      </c>
      <c r="U36" s="155"/>
      <c r="V36" s="155">
        <v>74</v>
      </c>
      <c r="W36" s="155"/>
      <c r="X36" s="155">
        <v>73</v>
      </c>
      <c r="Y36" s="155"/>
      <c r="Z36" s="155">
        <v>72</v>
      </c>
      <c r="AA36" s="147"/>
      <c r="AB36" s="154">
        <v>74</v>
      </c>
      <c r="AC36" s="155"/>
      <c r="AD36" s="155">
        <v>73</v>
      </c>
      <c r="AE36" s="155"/>
      <c r="AF36" s="155">
        <v>74</v>
      </c>
      <c r="AG36" s="155"/>
      <c r="AH36" s="155">
        <v>75</v>
      </c>
      <c r="AI36" s="147"/>
      <c r="AJ36" s="56">
        <f t="shared" si="1"/>
        <v>72.75</v>
      </c>
      <c r="AK36" s="57">
        <f t="shared" si="2"/>
        <v>73.5</v>
      </c>
      <c r="AL36" s="58">
        <f t="shared" si="3"/>
        <v>73.5</v>
      </c>
      <c r="AM36" s="59">
        <f t="shared" si="4"/>
        <v>74</v>
      </c>
      <c r="AN36" s="60">
        <f t="shared" si="5"/>
        <v>73.4375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73.4375</v>
      </c>
      <c r="BB36" s="81" t="str">
        <f t="shared" si="14"/>
        <v/>
      </c>
      <c r="BD36" s="138" t="str">
        <f t="shared" si="0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AI37" s="147"/>
      <c r="AJ37" s="56">
        <f t="shared" si="1"/>
        <v>0</v>
      </c>
      <c r="AK37" s="57">
        <f t="shared" si="2"/>
        <v>0</v>
      </c>
      <c r="AL37" s="58">
        <f t="shared" si="3"/>
        <v>0</v>
      </c>
      <c r="AM37" s="59">
        <f t="shared" si="4"/>
        <v>0</v>
      </c>
      <c r="AN37" s="60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ht="16" thickBot="1" x14ac:dyDescent="0.25">
      <c r="A38" s="41">
        <v>28</v>
      </c>
      <c r="B38" s="156" t="s">
        <v>202</v>
      </c>
      <c r="C38" s="159" t="s">
        <v>203</v>
      </c>
      <c r="D38" s="154">
        <v>95</v>
      </c>
      <c r="E38" s="155"/>
      <c r="F38" s="155">
        <v>94</v>
      </c>
      <c r="G38" s="155"/>
      <c r="H38" s="155">
        <v>94</v>
      </c>
      <c r="I38" s="155"/>
      <c r="J38" s="155">
        <v>95</v>
      </c>
      <c r="K38" s="147"/>
      <c r="L38" s="154">
        <v>90</v>
      </c>
      <c r="M38" s="155"/>
      <c r="N38" s="155">
        <v>86</v>
      </c>
      <c r="O38" s="155"/>
      <c r="P38" s="155">
        <v>93</v>
      </c>
      <c r="Q38" s="155"/>
      <c r="R38" s="155">
        <v>94</v>
      </c>
      <c r="S38" s="147"/>
      <c r="T38" s="154">
        <v>96</v>
      </c>
      <c r="U38" s="155"/>
      <c r="V38" s="155">
        <v>80</v>
      </c>
      <c r="W38" s="155"/>
      <c r="X38" s="155">
        <v>94</v>
      </c>
      <c r="Y38" s="155"/>
      <c r="Z38" s="155">
        <v>93</v>
      </c>
      <c r="AA38" s="147"/>
      <c r="AB38" s="154">
        <v>97</v>
      </c>
      <c r="AC38" s="155"/>
      <c r="AD38" s="155">
        <v>80</v>
      </c>
      <c r="AE38" s="155"/>
      <c r="AF38" s="155">
        <v>96</v>
      </c>
      <c r="AG38" s="155"/>
      <c r="AH38" s="155">
        <v>95</v>
      </c>
      <c r="AI38" s="147"/>
      <c r="AJ38" s="56">
        <f t="shared" si="1"/>
        <v>94.5</v>
      </c>
      <c r="AK38" s="57">
        <f t="shared" si="2"/>
        <v>90.75</v>
      </c>
      <c r="AL38" s="58">
        <f t="shared" si="3"/>
        <v>90.75</v>
      </c>
      <c r="AM38" s="59">
        <f t="shared" si="4"/>
        <v>92</v>
      </c>
      <c r="AN38" s="60">
        <f t="shared" si="5"/>
        <v>92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92</v>
      </c>
      <c r="BB38" s="81" t="str">
        <f t="shared" si="14"/>
        <v/>
      </c>
      <c r="BD38" s="138" t="str">
        <f t="shared" si="0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154">
        <v>80</v>
      </c>
      <c r="E39" s="155"/>
      <c r="F39" s="155">
        <v>85</v>
      </c>
      <c r="G39" s="155"/>
      <c r="H39" s="155">
        <v>90</v>
      </c>
      <c r="I39" s="155"/>
      <c r="J39" s="155">
        <v>89</v>
      </c>
      <c r="K39" s="147"/>
      <c r="L39" s="154">
        <v>80</v>
      </c>
      <c r="M39" s="155"/>
      <c r="N39" s="155">
        <v>87</v>
      </c>
      <c r="O39" s="155"/>
      <c r="P39" s="155">
        <v>92</v>
      </c>
      <c r="Q39" s="155"/>
      <c r="R39" s="155">
        <v>90</v>
      </c>
      <c r="S39" s="147"/>
      <c r="T39" s="154">
        <v>86</v>
      </c>
      <c r="U39" s="155"/>
      <c r="V39" s="155">
        <v>86</v>
      </c>
      <c r="W39" s="155"/>
      <c r="X39" s="155">
        <v>89</v>
      </c>
      <c r="Y39" s="155"/>
      <c r="Z39" s="155">
        <v>90</v>
      </c>
      <c r="AA39" s="147"/>
      <c r="AB39" s="154">
        <v>85</v>
      </c>
      <c r="AC39" s="155"/>
      <c r="AD39" s="155">
        <v>88</v>
      </c>
      <c r="AE39" s="155"/>
      <c r="AF39" s="155">
        <v>95</v>
      </c>
      <c r="AG39" s="155"/>
      <c r="AH39" s="155">
        <v>90</v>
      </c>
      <c r="AI39" s="147"/>
      <c r="AJ39" s="56">
        <f t="shared" si="1"/>
        <v>86</v>
      </c>
      <c r="AK39" s="57">
        <f t="shared" si="2"/>
        <v>87.25</v>
      </c>
      <c r="AL39" s="58">
        <f t="shared" si="3"/>
        <v>87.75</v>
      </c>
      <c r="AM39" s="59">
        <f t="shared" si="4"/>
        <v>89.5</v>
      </c>
      <c r="AN39" s="60">
        <f t="shared" si="5"/>
        <v>87.625</v>
      </c>
      <c r="AO39" s="54"/>
      <c r="AQ39" s="71" t="str">
        <f t="shared" si="6"/>
        <v/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>
        <f t="shared" si="13"/>
        <v>87.625</v>
      </c>
      <c r="BB39" s="81" t="str">
        <f t="shared" si="14"/>
        <v/>
      </c>
      <c r="BD39" s="138" t="str">
        <f t="shared" si="0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154">
        <v>75</v>
      </c>
      <c r="E40" s="155"/>
      <c r="F40" s="155">
        <v>73</v>
      </c>
      <c r="G40" s="155"/>
      <c r="H40" s="155">
        <v>74</v>
      </c>
      <c r="I40" s="155"/>
      <c r="J40" s="155">
        <v>73</v>
      </c>
      <c r="K40" s="147"/>
      <c r="L40" s="154">
        <v>74</v>
      </c>
      <c r="M40" s="155"/>
      <c r="N40" s="155">
        <v>75</v>
      </c>
      <c r="O40" s="155"/>
      <c r="P40" s="155">
        <v>76</v>
      </c>
      <c r="Q40" s="155"/>
      <c r="R40" s="155">
        <v>75</v>
      </c>
      <c r="S40" s="147"/>
      <c r="T40" s="154">
        <v>79</v>
      </c>
      <c r="U40" s="155"/>
      <c r="V40" s="155">
        <v>78</v>
      </c>
      <c r="W40" s="155"/>
      <c r="X40" s="155">
        <v>74</v>
      </c>
      <c r="Y40" s="155"/>
      <c r="Z40" s="155">
        <v>77</v>
      </c>
      <c r="AA40" s="147"/>
      <c r="AB40" s="154">
        <v>77</v>
      </c>
      <c r="AC40" s="155"/>
      <c r="AD40" s="155">
        <v>77</v>
      </c>
      <c r="AE40" s="155"/>
      <c r="AF40" s="155">
        <v>78</v>
      </c>
      <c r="AG40" s="155"/>
      <c r="AH40" s="155">
        <v>79</v>
      </c>
      <c r="AI40" s="147"/>
      <c r="AJ40" s="56">
        <f t="shared" si="1"/>
        <v>73.75</v>
      </c>
      <c r="AK40" s="57">
        <f t="shared" si="2"/>
        <v>75</v>
      </c>
      <c r="AL40" s="58">
        <f t="shared" si="3"/>
        <v>77</v>
      </c>
      <c r="AM40" s="59">
        <f t="shared" si="4"/>
        <v>77.75</v>
      </c>
      <c r="AN40" s="60">
        <f t="shared" si="5"/>
        <v>75.875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75.875</v>
      </c>
      <c r="BB40" s="81" t="str">
        <f t="shared" si="14"/>
        <v/>
      </c>
      <c r="BD40" s="138" t="str">
        <f t="shared" si="0"/>
        <v/>
      </c>
    </row>
    <row r="41" spans="1:56" ht="16" thickBot="1" x14ac:dyDescent="0.25">
      <c r="A41" s="41">
        <v>31</v>
      </c>
      <c r="B41" s="157" t="s">
        <v>207</v>
      </c>
      <c r="C41" s="153" t="s">
        <v>208</v>
      </c>
      <c r="AI41" s="147"/>
      <c r="AJ41" s="56">
        <f t="shared" si="1"/>
        <v>0</v>
      </c>
      <c r="AK41" s="57">
        <f t="shared" si="2"/>
        <v>0</v>
      </c>
      <c r="AL41" s="58">
        <f t="shared" si="3"/>
        <v>0</v>
      </c>
      <c r="AM41" s="59">
        <f t="shared" si="4"/>
        <v>0</v>
      </c>
      <c r="AN41" s="60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154">
        <v>95</v>
      </c>
      <c r="E42" s="155"/>
      <c r="F42" s="155">
        <v>93</v>
      </c>
      <c r="G42" s="155"/>
      <c r="H42" s="155">
        <v>94</v>
      </c>
      <c r="I42" s="155"/>
      <c r="J42" s="155">
        <v>90</v>
      </c>
      <c r="K42" s="147"/>
      <c r="L42" s="154">
        <v>94</v>
      </c>
      <c r="M42" s="155"/>
      <c r="N42" s="155">
        <v>95</v>
      </c>
      <c r="O42" s="155"/>
      <c r="P42" s="155">
        <v>94</v>
      </c>
      <c r="Q42" s="155"/>
      <c r="R42" s="155">
        <v>93</v>
      </c>
      <c r="S42" s="147"/>
      <c r="T42" s="154">
        <v>96</v>
      </c>
      <c r="U42" s="155"/>
      <c r="V42" s="155">
        <v>94</v>
      </c>
      <c r="W42" s="155"/>
      <c r="X42" s="155">
        <v>93</v>
      </c>
      <c r="Y42" s="155"/>
      <c r="Z42" s="155">
        <v>94</v>
      </c>
      <c r="AA42" s="147"/>
      <c r="AB42" s="154">
        <v>95</v>
      </c>
      <c r="AC42" s="155"/>
      <c r="AD42" s="155">
        <v>96</v>
      </c>
      <c r="AE42" s="155"/>
      <c r="AF42" s="155">
        <v>92</v>
      </c>
      <c r="AG42" s="155"/>
      <c r="AH42" s="155">
        <v>90</v>
      </c>
      <c r="AI42" s="147"/>
      <c r="AJ42" s="56">
        <f t="shared" si="1"/>
        <v>93</v>
      </c>
      <c r="AK42" s="57">
        <f t="shared" si="2"/>
        <v>94</v>
      </c>
      <c r="AL42" s="58">
        <f t="shared" si="3"/>
        <v>94.25</v>
      </c>
      <c r="AM42" s="59">
        <f t="shared" si="4"/>
        <v>93.25</v>
      </c>
      <c r="AN42" s="60">
        <f t="shared" si="5"/>
        <v>93.625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93.625</v>
      </c>
      <c r="BB42" s="81" t="str">
        <f t="shared" si="14"/>
        <v/>
      </c>
      <c r="BD42" s="138" t="str">
        <f t="shared" si="0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154"/>
      <c r="E43" s="155"/>
      <c r="F43" s="155"/>
      <c r="G43" s="155"/>
      <c r="H43" s="155"/>
      <c r="I43" s="155"/>
      <c r="J43" s="155"/>
      <c r="K43" s="147"/>
      <c r="L43" s="154"/>
      <c r="M43" s="155"/>
      <c r="N43" s="155"/>
      <c r="O43" s="155"/>
      <c r="P43" s="155"/>
      <c r="Q43" s="155"/>
      <c r="R43" s="155"/>
      <c r="S43" s="147"/>
      <c r="T43" s="154"/>
      <c r="U43" s="155"/>
      <c r="V43" s="155"/>
      <c r="W43" s="155"/>
      <c r="X43" s="155"/>
      <c r="Y43" s="155"/>
      <c r="Z43" s="155"/>
      <c r="AA43" s="147"/>
      <c r="AB43" s="154"/>
      <c r="AC43" s="155"/>
      <c r="AD43" s="155"/>
      <c r="AE43" s="155"/>
      <c r="AF43" s="155"/>
      <c r="AG43" s="155"/>
      <c r="AH43" s="155"/>
      <c r="AI43" s="147"/>
      <c r="AJ43" s="56">
        <f t="shared" si="1"/>
        <v>0</v>
      </c>
      <c r="AK43" s="57">
        <f t="shared" si="2"/>
        <v>0</v>
      </c>
      <c r="AL43" s="58">
        <f t="shared" si="3"/>
        <v>0</v>
      </c>
      <c r="AM43" s="59">
        <f t="shared" si="4"/>
        <v>0</v>
      </c>
      <c r="AN43" s="60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ht="16" thickBot="1" x14ac:dyDescent="0.25">
      <c r="A44" s="41">
        <v>34</v>
      </c>
      <c r="B44" s="156" t="s">
        <v>212</v>
      </c>
      <c r="C44" s="143" t="s">
        <v>213</v>
      </c>
      <c r="D44" s="154"/>
      <c r="E44" s="155"/>
      <c r="F44" s="155"/>
      <c r="G44" s="155"/>
      <c r="H44" s="155"/>
      <c r="I44" s="155"/>
      <c r="J44" s="155"/>
      <c r="K44" s="147"/>
      <c r="L44" s="154"/>
      <c r="M44" s="155"/>
      <c r="N44" s="155"/>
      <c r="O44" s="155"/>
      <c r="P44" s="155"/>
      <c r="Q44" s="155"/>
      <c r="R44" s="155"/>
      <c r="S44" s="147"/>
      <c r="T44" s="154"/>
      <c r="U44" s="155"/>
      <c r="V44" s="155"/>
      <c r="W44" s="155"/>
      <c r="X44" s="155"/>
      <c r="Y44" s="155"/>
      <c r="Z44" s="155"/>
      <c r="AA44" s="147"/>
      <c r="AB44" s="154"/>
      <c r="AC44" s="155"/>
      <c r="AD44" s="155"/>
      <c r="AE44" s="155"/>
      <c r="AF44" s="155"/>
      <c r="AG44" s="155"/>
      <c r="AH44" s="155"/>
      <c r="AI44" s="147"/>
      <c r="AJ44" s="56">
        <f t="shared" si="1"/>
        <v>0</v>
      </c>
      <c r="AK44" s="57">
        <f t="shared" si="2"/>
        <v>0</v>
      </c>
      <c r="AL44" s="58">
        <f t="shared" si="3"/>
        <v>0</v>
      </c>
      <c r="AM44" s="59">
        <f t="shared" si="4"/>
        <v>0</v>
      </c>
      <c r="AN44" s="60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154"/>
      <c r="E45" s="155"/>
      <c r="F45" s="155"/>
      <c r="G45" s="155"/>
      <c r="H45" s="155"/>
      <c r="I45" s="155"/>
      <c r="J45" s="155"/>
      <c r="K45" s="147"/>
      <c r="L45" s="154"/>
      <c r="M45" s="155"/>
      <c r="N45" s="155"/>
      <c r="O45" s="155"/>
      <c r="P45" s="155"/>
      <c r="Q45" s="155"/>
      <c r="R45" s="155"/>
      <c r="S45" s="147"/>
      <c r="T45" s="154">
        <v>96</v>
      </c>
      <c r="U45" s="155"/>
      <c r="V45" s="155">
        <v>94</v>
      </c>
      <c r="W45" s="155"/>
      <c r="X45" s="155">
        <v>93</v>
      </c>
      <c r="Y45" s="155"/>
      <c r="Z45" s="155">
        <v>94</v>
      </c>
      <c r="AA45" s="147"/>
      <c r="AB45" s="154">
        <v>95</v>
      </c>
      <c r="AC45" s="155"/>
      <c r="AD45" s="155">
        <v>96</v>
      </c>
      <c r="AE45" s="155"/>
      <c r="AF45" s="155">
        <v>92</v>
      </c>
      <c r="AG45" s="155"/>
      <c r="AH45" s="155">
        <v>90</v>
      </c>
      <c r="AI45" s="147"/>
      <c r="AJ45" s="56">
        <f t="shared" si="1"/>
        <v>0</v>
      </c>
      <c r="AK45" s="57">
        <f t="shared" si="2"/>
        <v>0</v>
      </c>
      <c r="AL45" s="58">
        <f t="shared" si="3"/>
        <v>94.25</v>
      </c>
      <c r="AM45" s="59">
        <f t="shared" si="4"/>
        <v>93.25</v>
      </c>
      <c r="AN45" s="60">
        <f t="shared" si="5"/>
        <v>46.875</v>
      </c>
      <c r="AO45" s="54"/>
      <c r="AQ45" s="71">
        <f t="shared" si="6"/>
        <v>23.4375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46.875</v>
      </c>
      <c r="BD45" s="138" t="str">
        <f t="shared" si="0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154">
        <v>78</v>
      </c>
      <c r="E46" s="155"/>
      <c r="F46" s="155">
        <v>76</v>
      </c>
      <c r="G46" s="155"/>
      <c r="H46" s="155">
        <v>74</v>
      </c>
      <c r="I46" s="155"/>
      <c r="J46" s="155">
        <v>74</v>
      </c>
      <c r="K46" s="147"/>
      <c r="L46" s="154">
        <v>76</v>
      </c>
      <c r="M46" s="155"/>
      <c r="N46" s="155">
        <v>75</v>
      </c>
      <c r="O46" s="155"/>
      <c r="P46" s="155">
        <v>74</v>
      </c>
      <c r="Q46" s="155"/>
      <c r="R46" s="155">
        <v>75</v>
      </c>
      <c r="S46" s="147"/>
      <c r="T46" s="154">
        <v>73</v>
      </c>
      <c r="U46" s="155"/>
      <c r="V46" s="155">
        <v>74</v>
      </c>
      <c r="W46" s="155"/>
      <c r="X46" s="155">
        <v>72</v>
      </c>
      <c r="Y46" s="155"/>
      <c r="Z46" s="155">
        <v>76</v>
      </c>
      <c r="AA46" s="147"/>
      <c r="AB46" s="154">
        <v>77</v>
      </c>
      <c r="AC46" s="155"/>
      <c r="AD46" s="155">
        <v>74</v>
      </c>
      <c r="AE46" s="155"/>
      <c r="AF46" s="155">
        <v>75</v>
      </c>
      <c r="AG46" s="155"/>
      <c r="AH46" s="155">
        <v>74</v>
      </c>
      <c r="AI46" s="147"/>
      <c r="AJ46" s="56">
        <f t="shared" si="1"/>
        <v>75.5</v>
      </c>
      <c r="AK46" s="57">
        <f t="shared" si="2"/>
        <v>75</v>
      </c>
      <c r="AL46" s="58">
        <f t="shared" si="3"/>
        <v>73.75</v>
      </c>
      <c r="AM46" s="59">
        <f t="shared" si="4"/>
        <v>75</v>
      </c>
      <c r="AN46" s="60">
        <f t="shared" si="5"/>
        <v>74.8125</v>
      </c>
      <c r="AO46" s="54"/>
      <c r="AQ46" s="71" t="str">
        <f t="shared" si="6"/>
        <v/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>
        <f t="shared" si="13"/>
        <v>74.8125</v>
      </c>
      <c r="BB46" s="81" t="str">
        <f t="shared" si="14"/>
        <v/>
      </c>
      <c r="BD46" s="138" t="str">
        <f t="shared" si="0"/>
        <v/>
      </c>
    </row>
    <row r="47" spans="1:56" x14ac:dyDescent="0.2">
      <c r="A47" s="41">
        <v>37</v>
      </c>
      <c r="B47" s="156"/>
      <c r="C47" s="153"/>
      <c r="AI47" s="147"/>
      <c r="AJ47" s="56">
        <f t="shared" ref="AJ47" si="15">SUMIF(D47:D47, "&gt;=70") / 4 +SUMIF(F47:F47, "&gt;=70") / 4 +SUMIF(H47:H47, "&gt;=70") / 4 +SUMIF(J47:J47, "&gt;=70") / 4 + SUMIF(E47:E47, "&gt;1") / 4 + SUMIF(G47:G47, "&gt;1") / 4 + SUMIF(I47:I47, "&gt;1") / 4 + SUMIF(K47:K47, "&gt;1") / 4</f>
        <v>0</v>
      </c>
      <c r="AK47" s="57">
        <f t="shared" ref="AK47" si="16">SUMIF(L47:L47, "&gt;=70") / 4 +SUMIF(N47:N47, "&gt;=70") / 4 +SUMIF(P47:P47, "&gt;=70") / 4 +SUMIF(R47:R47, "&gt;=70") / 4 + SUMIF(M47:M47, "&gt;1") / 4 + SUMIF(O47:O47, "&gt;1") / 4 + SUMIF(Q47:Q47, "&gt;1") / 4 + SUMIF(S47:S47, "&gt;1") / 4</f>
        <v>0</v>
      </c>
      <c r="AL47" s="58">
        <f t="shared" ref="AL47" si="17">SUMIF(T47:T47, "&gt;=70") / 4 +SUMIF(V47:V47, "&gt;=70") / 4 +SUMIF(X47:X47, "&gt;=70") / 4 +SUMIF(Z47:Z47, "&gt;=70") / 4 + SUMIF(U47:U47, "&gt;1") / 4 + SUMIF(W47:W47, "&gt;1") / 4 + SUMIF(Y47:Y47, "&gt;1") / 4 + SUMIF(AA47:AA47, "&gt;1") / 4</f>
        <v>0</v>
      </c>
      <c r="AM47" s="59">
        <f t="shared" ref="AM47" si="18">SUMIF(AB47:AB47, "&gt;=70") / 4 +SUMIF(AD47:AD47, "&gt;=70") / 4 +SUMIF(AF47:AF47, "&gt;=70") / 4 +SUMIF(AH47:AH47, "&gt;=70") / 4 + SUMIF(AC47:AC47, "&gt;1") / 4 + SUMIF(AE47:AE47, "&gt;1") / 4 + SUMIF(AG47:AG47, "&gt;1") / 4 + SUMIF(AI47:AI47, "&gt;1") / 4</f>
        <v>0</v>
      </c>
      <c r="AN47" s="60">
        <f t="shared" ref="AN47" si="19">AVERAGE(AJ47:AM47)</f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154"/>
      <c r="E48" s="155"/>
      <c r="F48" s="155"/>
      <c r="G48" s="155"/>
      <c r="H48" s="155"/>
      <c r="I48" s="155"/>
      <c r="J48" s="155"/>
      <c r="K48" s="147"/>
      <c r="L48" s="154"/>
      <c r="M48" s="155"/>
      <c r="N48" s="155"/>
      <c r="O48" s="155"/>
      <c r="P48" s="155"/>
      <c r="Q48" s="155"/>
      <c r="R48" s="155"/>
      <c r="S48" s="147"/>
      <c r="T48" s="154"/>
      <c r="U48" s="155"/>
      <c r="V48" s="155"/>
      <c r="W48" s="155"/>
      <c r="X48" s="155"/>
      <c r="Y48" s="155"/>
      <c r="Z48" s="155"/>
      <c r="AA48" s="147"/>
      <c r="AB48" s="154"/>
      <c r="AC48" s="155"/>
      <c r="AD48" s="155"/>
      <c r="AE48" s="155"/>
      <c r="AF48" s="155"/>
      <c r="AG48" s="155"/>
      <c r="AH48" s="155"/>
      <c r="AI48" s="13"/>
      <c r="AJ48" s="61">
        <f t="shared" ref="AJ48:AJ55" si="20">SUMIF(D48:D48, "&gt;=70") / 4 +SUMIF(F48:F48, "&gt;=70") / 4 +SUMIF(H48:H48, "&gt;=70") / 4 +SUMIF(J48:J48, "&gt;=70") / 4 + SUMIF(E48:E48, "&gt;1") / 4 + SUMIF(G48:G48, "&gt;1") / 4 + SUMIF(I48:I48, "&gt;1") / 4 + SUMIF(K48:K48, "&gt;1") / 4</f>
        <v>0</v>
      </c>
      <c r="AK48" s="62">
        <f t="shared" ref="AK48:AK55" si="21">SUMIF(L48:L48, "&gt;=70") / 4 +SUMIF(N48:N48, "&gt;=70") / 4 +SUMIF(P48:P48, "&gt;=70") / 4 +SUMIF(R48:R48, "&gt;=70") / 4 + SUMIF(M48:M48, "&gt;1") / 4 + SUMIF(O48:O48, "&gt;1") / 4 + SUMIF(Q48:Q48, "&gt;1") / 4 + SUMIF(S48:S48, "&gt;1") / 4</f>
        <v>0</v>
      </c>
      <c r="AL48" s="63">
        <f t="shared" ref="AL48:AL55" si="22">SUMIF(T48:T48, "&gt;=70") / 4 +SUMIF(V48:V48, "&gt;=70") / 4 +SUMIF(X48:X48, "&gt;=70") / 4 +SUMIF(Z48:Z48, "&gt;=70") / 4 + SUMIF(U48:U48, "&gt;1") / 4 + SUMIF(W48:W48, "&gt;1") / 4 + SUMIF(Y48:Y48, "&gt;1") / 4 + SUMIF(AA48:AA48, "&gt;1") / 4</f>
        <v>0</v>
      </c>
      <c r="AM48" s="64">
        <f t="shared" ref="AM48:AM55" si="23">SUMIF(AB48:AB48, "&gt;=65") / 4 +SUMIF(AD48:AD48, "&gt;=65") / 4 +SUMIF(AF48:AF48, "&gt;=65") / 4 +SUMIF(AH48:AH48, "&gt;=65") / 4 + SUMIF(AC48:AC48, "&gt;1") / 4 + SUMIF(AE48:AE48, "&gt;1") / 4 + SUMIF(AG48:AG48, "&gt;1") / 4 + SUMIF(AI48:AI48, "&gt;1") / 4</f>
        <v>0</v>
      </c>
      <c r="AN48" s="65">
        <f t="shared" ref="AN48:AN55" si="24">AVERAGE(AJ48:AM48)</f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20"/>
        <v>0</v>
      </c>
      <c r="AK49" s="62">
        <f t="shared" si="21"/>
        <v>0</v>
      </c>
      <c r="AL49" s="63">
        <f t="shared" si="22"/>
        <v>0</v>
      </c>
      <c r="AM49" s="64">
        <f t="shared" si="23"/>
        <v>0</v>
      </c>
      <c r="AN49" s="65">
        <f t="shared" si="24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1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20"/>
        <v>0</v>
      </c>
      <c r="AK50" s="62">
        <f t="shared" si="21"/>
        <v>0</v>
      </c>
      <c r="AL50" s="63">
        <f t="shared" si="22"/>
        <v>0</v>
      </c>
      <c r="AM50" s="64">
        <f t="shared" si="23"/>
        <v>0</v>
      </c>
      <c r="AN50" s="65">
        <f t="shared" si="24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20"/>
        <v>0</v>
      </c>
      <c r="AK51" s="62">
        <f t="shared" si="21"/>
        <v>0</v>
      </c>
      <c r="AL51" s="63">
        <f t="shared" si="22"/>
        <v>0</v>
      </c>
      <c r="AM51" s="64">
        <f t="shared" si="23"/>
        <v>0</v>
      </c>
      <c r="AN51" s="65">
        <f t="shared" si="24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20"/>
        <v>0</v>
      </c>
      <c r="AK52" s="62">
        <f t="shared" si="21"/>
        <v>0</v>
      </c>
      <c r="AL52" s="63">
        <f t="shared" si="22"/>
        <v>0</v>
      </c>
      <c r="AM52" s="64">
        <f t="shared" si="23"/>
        <v>0</v>
      </c>
      <c r="AN52" s="65">
        <f t="shared" si="24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1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20"/>
        <v>0</v>
      </c>
      <c r="AK53" s="62">
        <f t="shared" si="21"/>
        <v>0</v>
      </c>
      <c r="AL53" s="63">
        <f t="shared" si="22"/>
        <v>0</v>
      </c>
      <c r="AM53" s="64">
        <f t="shared" si="23"/>
        <v>0</v>
      </c>
      <c r="AN53" s="65">
        <f t="shared" si="24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20"/>
        <v>0</v>
      </c>
      <c r="AK54" s="62">
        <f t="shared" si="21"/>
        <v>0</v>
      </c>
      <c r="AL54" s="63">
        <f t="shared" si="22"/>
        <v>0</v>
      </c>
      <c r="AM54" s="64">
        <f t="shared" si="23"/>
        <v>0</v>
      </c>
      <c r="AN54" s="65">
        <f t="shared" si="24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5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20"/>
        <v>0</v>
      </c>
      <c r="AK55" s="67">
        <f t="shared" si="21"/>
        <v>0</v>
      </c>
      <c r="AL55" s="68">
        <f t="shared" si="22"/>
        <v>0</v>
      </c>
      <c r="AM55" s="69">
        <f t="shared" si="23"/>
        <v>0</v>
      </c>
      <c r="AN55" s="70">
        <f t="shared" si="24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34 L12:M34 AB12:AC34">
    <cfRule type="cellIs" dxfId="65" priority="4" operator="lessThan">
      <formula>70</formula>
    </cfRule>
  </conditionalFormatting>
  <conditionalFormatting sqref="D36:E36 L36:M36 AB36:AC36 D38:E40 L38:M40 AB38:AC40 D42:AH46 AI42:AI47 D48:AI55">
    <cfRule type="cellIs" dxfId="64" priority="12" operator="lessThan">
      <formula>70</formula>
    </cfRule>
  </conditionalFormatting>
  <conditionalFormatting sqref="D11:AH11 F36:K36 N36:AA36 AD36:AH36 F38:K40 N38:AA40 AD38:AH40">
    <cfRule type="cellIs" dxfId="63" priority="9" operator="lessThan">
      <formula>70</formula>
    </cfRule>
  </conditionalFormatting>
  <conditionalFormatting sqref="F12:K34">
    <cfRule type="cellIs" dxfId="62" priority="3" operator="lessThan">
      <formula>70</formula>
    </cfRule>
  </conditionalFormatting>
  <conditionalFormatting sqref="N12:AA34">
    <cfRule type="cellIs" dxfId="61" priority="2" operator="lessThan">
      <formula>70</formula>
    </cfRule>
  </conditionalFormatting>
  <conditionalFormatting sqref="AD12:AH34">
    <cfRule type="cellIs" dxfId="60" priority="1" operator="lessThan">
      <formula>70</formula>
    </cfRule>
  </conditionalFormatting>
  <conditionalFormatting sqref="AI11:AI41">
    <cfRule type="cellIs" dxfId="59" priority="21" operator="lessThan">
      <formula>70</formula>
    </cfRule>
  </conditionalFormatting>
  <conditionalFormatting sqref="AJ11:AO55">
    <cfRule type="cellIs" dxfId="58" priority="44" operator="lessThan">
      <formula>70</formula>
    </cfRule>
  </conditionalFormatting>
  <conditionalFormatting sqref="AQ11:AQ55">
    <cfRule type="cellIs" dxfId="57" priority="42" operator="lessThan">
      <formula>70</formula>
    </cfRule>
  </conditionalFormatting>
  <conditionalFormatting sqref="AQ11:AX55">
    <cfRule type="cellIs" dxfId="56" priority="43" operator="lessThan">
      <formula>70</formula>
    </cfRule>
  </conditionalFormatting>
  <conditionalFormatting sqref="AY11:AY55">
    <cfRule type="cellIs" dxfId="55" priority="25" operator="lessThan">
      <formula>70</formula>
    </cfRule>
  </conditionalFormatting>
  <dataValidations count="4">
    <dataValidation type="custom" allowBlank="1" showInputMessage="1" showErrorMessage="1" sqref="D48:AH50 D42:AH42 D38:AH40 D36:AH36 D33:AH33 D11:AH29" xr:uid="{082EE36E-4118-FA46-9B9E-57B844BDE9DB}">
      <formula1>ISNUMBER(D11:D60)</formula1>
    </dataValidation>
    <dataValidation type="custom" allowBlank="1" showInputMessage="1" showErrorMessage="1" sqref="D43:AH46 D34:AH34" xr:uid="{C58EA49E-E969-014F-990D-27F4F3ECE9F1}">
      <formula1>ISNUMBER(D34:D84)</formula1>
    </dataValidation>
    <dataValidation type="custom" allowBlank="1" showInputMessage="1" showErrorMessage="1" sqref="D32:AH32" xr:uid="{4A054944-F05A-B44D-BDB6-2BDC291C69CC}">
      <formula1>ISNUMBER(D32:D80)</formula1>
    </dataValidation>
    <dataValidation type="custom" allowBlank="1" showInputMessage="1" showErrorMessage="1" sqref="D30:AH31" xr:uid="{79FFBC15-6C3D-DC40-964C-FFB9C196309E}">
      <formula1>ISNUMBER(D30:D57)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3" zoomScaleNormal="100" workbookViewId="0">
      <selection activeCell="B11" sqref="B11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x14ac:dyDescent="0.2">
      <c r="A11" s="41">
        <v>1</v>
      </c>
      <c r="B11" s="153" t="s">
        <v>148</v>
      </c>
      <c r="C11" s="156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4" priority="2" operator="lessThan">
      <formula>70</formula>
    </cfRule>
  </conditionalFormatting>
  <conditionalFormatting sqref="F12:K41">
    <cfRule type="cellIs" dxfId="53" priority="5" operator="lessThan">
      <formula>70</formula>
    </cfRule>
  </conditionalFormatting>
  <conditionalFormatting sqref="N12:AA41">
    <cfRule type="cellIs" dxfId="52" priority="4" operator="lessThan">
      <formula>70</formula>
    </cfRule>
  </conditionalFormatting>
  <conditionalFormatting sqref="AD12:AI41">
    <cfRule type="cellIs" dxfId="51" priority="3" operator="lessThan">
      <formula>70</formula>
    </cfRule>
  </conditionalFormatting>
  <conditionalFormatting sqref="AJ11:AO55 D12:E41 L12:M41 AB12:AC41 D42:AI55">
    <cfRule type="cellIs" dxfId="50" priority="8" operator="lessThan">
      <formula>70</formula>
    </cfRule>
  </conditionalFormatting>
  <conditionalFormatting sqref="AQ11:AQ55">
    <cfRule type="cellIs" dxfId="49" priority="6" operator="lessThan">
      <formula>70</formula>
    </cfRule>
  </conditionalFormatting>
  <conditionalFormatting sqref="AQ11:AX55">
    <cfRule type="cellIs" dxfId="48" priority="7" operator="lessThan">
      <formula>70</formula>
    </cfRule>
  </conditionalFormatting>
  <conditionalFormatting sqref="AY11:AY55">
    <cfRule type="cellIs" dxfId="4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zoomScaleNormal="100" workbookViewId="0">
      <selection activeCell="P23" sqref="P2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x14ac:dyDescent="0.2">
      <c r="A11" s="41">
        <v>1</v>
      </c>
      <c r="B11" s="153" t="s">
        <v>148</v>
      </c>
      <c r="C11" s="156" t="s">
        <v>149</v>
      </c>
      <c r="D11" s="31">
        <v>80</v>
      </c>
      <c r="E11" s="32"/>
      <c r="F11" s="32">
        <v>80</v>
      </c>
      <c r="G11" s="32"/>
      <c r="H11" s="32">
        <v>85</v>
      </c>
      <c r="I11" s="32"/>
      <c r="J11" s="32">
        <v>88</v>
      </c>
      <c r="K11" s="33"/>
      <c r="L11" s="31">
        <v>84</v>
      </c>
      <c r="M11" s="32"/>
      <c r="N11" s="32">
        <v>82</v>
      </c>
      <c r="O11" s="32"/>
      <c r="P11" s="32">
        <v>80</v>
      </c>
      <c r="Q11" s="32"/>
      <c r="R11" s="32">
        <v>85</v>
      </c>
      <c r="S11" s="33"/>
      <c r="T11" s="31">
        <v>82</v>
      </c>
      <c r="U11" s="32"/>
      <c r="V11" s="32">
        <v>82</v>
      </c>
      <c r="W11" s="32"/>
      <c r="X11" s="32">
        <v>86</v>
      </c>
      <c r="Y11" s="32"/>
      <c r="Z11" s="32">
        <v>88</v>
      </c>
      <c r="AA11" s="33"/>
      <c r="AB11" s="31">
        <v>81</v>
      </c>
      <c r="AC11" s="32"/>
      <c r="AD11" s="32">
        <v>84</v>
      </c>
      <c r="AE11" s="32"/>
      <c r="AF11" s="32">
        <v>85</v>
      </c>
      <c r="AG11" s="32"/>
      <c r="AH11" s="32">
        <v>85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83.25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82.75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84.5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83.75</v>
      </c>
      <c r="AN11" s="60">
        <f>AVERAGE(AJ11:AM11)</f>
        <v>83.5625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83.5625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60</v>
      </c>
      <c r="E14" s="32">
        <v>75</v>
      </c>
      <c r="F14" s="32">
        <v>61</v>
      </c>
      <c r="G14" s="32">
        <v>70</v>
      </c>
      <c r="H14" s="32">
        <v>70</v>
      </c>
      <c r="I14" s="32"/>
      <c r="J14" s="32">
        <v>72</v>
      </c>
      <c r="K14" s="33"/>
      <c r="L14" s="31">
        <v>50</v>
      </c>
      <c r="M14" s="32">
        <v>72</v>
      </c>
      <c r="N14" s="32">
        <v>62</v>
      </c>
      <c r="O14" s="32">
        <v>73</v>
      </c>
      <c r="P14" s="32">
        <v>70</v>
      </c>
      <c r="Q14" s="32"/>
      <c r="R14" s="32">
        <v>73</v>
      </c>
      <c r="S14" s="33"/>
      <c r="T14" s="31">
        <v>50</v>
      </c>
      <c r="U14" s="32">
        <v>70</v>
      </c>
      <c r="V14" s="32">
        <v>60</v>
      </c>
      <c r="W14" s="32">
        <v>72</v>
      </c>
      <c r="X14" s="32">
        <v>72</v>
      </c>
      <c r="Y14" s="32"/>
      <c r="Z14" s="32">
        <v>71</v>
      </c>
      <c r="AA14" s="33"/>
      <c r="AB14" s="31">
        <v>51</v>
      </c>
      <c r="AC14" s="32">
        <v>70</v>
      </c>
      <c r="AD14" s="32">
        <v>60</v>
      </c>
      <c r="AE14" s="32">
        <v>72</v>
      </c>
      <c r="AF14" s="32">
        <v>70</v>
      </c>
      <c r="AG14" s="32"/>
      <c r="AH14" s="32">
        <v>72</v>
      </c>
      <c r="AI14" s="13"/>
      <c r="AJ14" s="61">
        <f t="shared" si="0"/>
        <v>71.75</v>
      </c>
      <c r="AK14" s="62">
        <f t="shared" si="1"/>
        <v>72</v>
      </c>
      <c r="AL14" s="63">
        <f t="shared" si="2"/>
        <v>71.25</v>
      </c>
      <c r="AM14" s="64">
        <f t="shared" si="3"/>
        <v>71</v>
      </c>
      <c r="AN14" s="65">
        <f t="shared" si="4"/>
        <v>71.5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71.5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50</v>
      </c>
      <c r="E15" s="32">
        <v>70</v>
      </c>
      <c r="F15" s="32">
        <v>60</v>
      </c>
      <c r="G15" s="32">
        <v>72</v>
      </c>
      <c r="H15" s="32">
        <v>70</v>
      </c>
      <c r="I15" s="32"/>
      <c r="J15" s="32">
        <v>73</v>
      </c>
      <c r="K15" s="33"/>
      <c r="L15" s="31">
        <v>51</v>
      </c>
      <c r="M15" s="32">
        <v>71</v>
      </c>
      <c r="N15" s="32">
        <v>63</v>
      </c>
      <c r="O15" s="32">
        <v>72</v>
      </c>
      <c r="P15" s="32">
        <v>74</v>
      </c>
      <c r="Q15" s="32"/>
      <c r="R15" s="32">
        <v>72</v>
      </c>
      <c r="S15" s="33"/>
      <c r="T15" s="31">
        <v>50</v>
      </c>
      <c r="U15" s="32">
        <v>70</v>
      </c>
      <c r="V15" s="32">
        <v>61</v>
      </c>
      <c r="W15" s="32">
        <v>71</v>
      </c>
      <c r="X15" s="32">
        <v>73</v>
      </c>
      <c r="Y15" s="32"/>
      <c r="Z15" s="32">
        <v>70</v>
      </c>
      <c r="AA15" s="33"/>
      <c r="AB15" s="31">
        <v>60</v>
      </c>
      <c r="AC15" s="32">
        <v>71</v>
      </c>
      <c r="AD15" s="32">
        <v>62</v>
      </c>
      <c r="AE15" s="32">
        <v>72</v>
      </c>
      <c r="AF15" s="32">
        <v>70</v>
      </c>
      <c r="AG15" s="32"/>
      <c r="AH15" s="32">
        <v>74</v>
      </c>
      <c r="AI15" s="13"/>
      <c r="AJ15" s="61">
        <f t="shared" si="0"/>
        <v>71.25</v>
      </c>
      <c r="AK15" s="62">
        <f t="shared" si="1"/>
        <v>72.25</v>
      </c>
      <c r="AL15" s="63">
        <f t="shared" si="2"/>
        <v>71</v>
      </c>
      <c r="AM15" s="64">
        <f t="shared" si="3"/>
        <v>71.75</v>
      </c>
      <c r="AN15" s="65">
        <f t="shared" si="4"/>
        <v>71.5625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71.5625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98</v>
      </c>
      <c r="E16" s="32"/>
      <c r="F16" s="32">
        <v>98</v>
      </c>
      <c r="G16" s="32"/>
      <c r="H16" s="32">
        <v>98</v>
      </c>
      <c r="I16" s="32"/>
      <c r="J16" s="32">
        <v>99</v>
      </c>
      <c r="K16" s="33"/>
      <c r="L16" s="31">
        <v>100</v>
      </c>
      <c r="M16" s="32"/>
      <c r="N16" s="32">
        <v>99</v>
      </c>
      <c r="O16" s="32"/>
      <c r="P16" s="32">
        <v>99</v>
      </c>
      <c r="Q16" s="32"/>
      <c r="R16" s="32">
        <v>100</v>
      </c>
      <c r="S16" s="33"/>
      <c r="T16" s="31">
        <v>100</v>
      </c>
      <c r="U16" s="32"/>
      <c r="V16" s="32">
        <v>98</v>
      </c>
      <c r="W16" s="32"/>
      <c r="X16" s="32">
        <v>99</v>
      </c>
      <c r="Y16" s="32"/>
      <c r="Z16" s="32">
        <v>100</v>
      </c>
      <c r="AA16" s="33"/>
      <c r="AB16" s="31">
        <v>100</v>
      </c>
      <c r="AC16" s="32"/>
      <c r="AD16" s="32">
        <v>100</v>
      </c>
      <c r="AE16" s="32"/>
      <c r="AF16" s="32">
        <v>99</v>
      </c>
      <c r="AG16" s="32"/>
      <c r="AH16" s="32">
        <v>100</v>
      </c>
      <c r="AI16" s="13"/>
      <c r="AJ16" s="61">
        <f t="shared" si="0"/>
        <v>98.25</v>
      </c>
      <c r="AK16" s="62">
        <f t="shared" si="1"/>
        <v>99.5</v>
      </c>
      <c r="AL16" s="63">
        <f t="shared" si="2"/>
        <v>99.25</v>
      </c>
      <c r="AM16" s="64">
        <f t="shared" si="3"/>
        <v>99.75</v>
      </c>
      <c r="AN16" s="65">
        <f t="shared" si="4"/>
        <v>99.1875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99.1875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98</v>
      </c>
      <c r="E17" s="32"/>
      <c r="F17" s="32">
        <v>99</v>
      </c>
      <c r="G17" s="32"/>
      <c r="H17" s="32">
        <v>90</v>
      </c>
      <c r="I17" s="32"/>
      <c r="J17" s="32">
        <v>95</v>
      </c>
      <c r="K17" s="33"/>
      <c r="L17" s="31">
        <v>90</v>
      </c>
      <c r="M17" s="32"/>
      <c r="N17" s="32">
        <v>95</v>
      </c>
      <c r="O17" s="32"/>
      <c r="P17" s="32">
        <v>92</v>
      </c>
      <c r="Q17" s="32"/>
      <c r="R17" s="32">
        <v>95</v>
      </c>
      <c r="S17" s="33"/>
      <c r="T17" s="31">
        <v>95</v>
      </c>
      <c r="U17" s="32"/>
      <c r="V17" s="32">
        <v>96</v>
      </c>
      <c r="W17" s="32"/>
      <c r="X17" s="32">
        <v>90</v>
      </c>
      <c r="Y17" s="32"/>
      <c r="Z17" s="32">
        <v>96</v>
      </c>
      <c r="AA17" s="33"/>
      <c r="AB17" s="31">
        <v>98</v>
      </c>
      <c r="AC17" s="32"/>
      <c r="AD17" s="32">
        <v>95</v>
      </c>
      <c r="AE17" s="32"/>
      <c r="AF17" s="32">
        <v>91</v>
      </c>
      <c r="AG17" s="32"/>
      <c r="AH17" s="32">
        <v>95</v>
      </c>
      <c r="AI17" s="13"/>
      <c r="AJ17" s="61">
        <f t="shared" si="0"/>
        <v>95.5</v>
      </c>
      <c r="AK17" s="62">
        <f t="shared" si="1"/>
        <v>93</v>
      </c>
      <c r="AL17" s="63">
        <f t="shared" si="2"/>
        <v>94.25</v>
      </c>
      <c r="AM17" s="64">
        <f t="shared" si="3"/>
        <v>94.75</v>
      </c>
      <c r="AN17" s="65">
        <f t="shared" si="4"/>
        <v>94.375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94.375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70</v>
      </c>
      <c r="E18" s="32"/>
      <c r="F18" s="32">
        <v>75</v>
      </c>
      <c r="G18" s="32"/>
      <c r="H18" s="32">
        <v>75</v>
      </c>
      <c r="I18" s="32"/>
      <c r="J18" s="32">
        <v>80</v>
      </c>
      <c r="K18" s="33"/>
      <c r="L18" s="31">
        <v>72</v>
      </c>
      <c r="M18" s="32"/>
      <c r="N18" s="32">
        <v>76</v>
      </c>
      <c r="O18" s="32"/>
      <c r="P18" s="32">
        <v>78</v>
      </c>
      <c r="Q18" s="32"/>
      <c r="R18" s="32">
        <v>80</v>
      </c>
      <c r="S18" s="33"/>
      <c r="T18" s="31">
        <v>72</v>
      </c>
      <c r="U18" s="32"/>
      <c r="V18" s="32">
        <v>76</v>
      </c>
      <c r="W18" s="32"/>
      <c r="X18" s="32">
        <v>78</v>
      </c>
      <c r="Y18" s="32"/>
      <c r="Z18" s="32">
        <v>80</v>
      </c>
      <c r="AA18" s="33"/>
      <c r="AB18" s="31">
        <v>71</v>
      </c>
      <c r="AC18" s="32"/>
      <c r="AD18" s="32">
        <v>76</v>
      </c>
      <c r="AE18" s="32"/>
      <c r="AF18" s="32">
        <v>70</v>
      </c>
      <c r="AG18" s="32"/>
      <c r="AH18" s="32">
        <v>80</v>
      </c>
      <c r="AI18" s="13"/>
      <c r="AJ18" s="61">
        <f t="shared" si="0"/>
        <v>75</v>
      </c>
      <c r="AK18" s="62">
        <f t="shared" si="1"/>
        <v>76.5</v>
      </c>
      <c r="AL18" s="63">
        <f t="shared" si="2"/>
        <v>76.5</v>
      </c>
      <c r="AM18" s="64">
        <f t="shared" si="3"/>
        <v>74.25</v>
      </c>
      <c r="AN18" s="65">
        <f t="shared" si="4"/>
        <v>75.5625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75.5625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70</v>
      </c>
      <c r="E19" s="32"/>
      <c r="F19" s="32">
        <v>75</v>
      </c>
      <c r="G19" s="32"/>
      <c r="H19" s="32">
        <v>70</v>
      </c>
      <c r="I19" s="32"/>
      <c r="J19" s="32">
        <v>73</v>
      </c>
      <c r="K19" s="33"/>
      <c r="L19" s="31">
        <v>74</v>
      </c>
      <c r="M19" s="32"/>
      <c r="N19" s="32">
        <v>75</v>
      </c>
      <c r="O19" s="32"/>
      <c r="P19" s="32">
        <v>75</v>
      </c>
      <c r="Q19" s="32"/>
      <c r="R19" s="32">
        <v>72</v>
      </c>
      <c r="S19" s="33"/>
      <c r="T19" s="31">
        <v>85</v>
      </c>
      <c r="U19" s="32"/>
      <c r="V19" s="32">
        <v>83</v>
      </c>
      <c r="W19" s="32"/>
      <c r="X19" s="32">
        <v>71</v>
      </c>
      <c r="Y19" s="32"/>
      <c r="Z19" s="32">
        <v>74</v>
      </c>
      <c r="AA19" s="33"/>
      <c r="AB19" s="31">
        <v>86</v>
      </c>
      <c r="AC19" s="32"/>
      <c r="AD19" s="32">
        <v>86</v>
      </c>
      <c r="AE19" s="32"/>
      <c r="AF19" s="32">
        <v>72</v>
      </c>
      <c r="AG19" s="32"/>
      <c r="AH19" s="32">
        <v>73</v>
      </c>
      <c r="AI19" s="13"/>
      <c r="AJ19" s="61">
        <f t="shared" si="0"/>
        <v>72</v>
      </c>
      <c r="AK19" s="62">
        <f t="shared" si="1"/>
        <v>74</v>
      </c>
      <c r="AL19" s="63">
        <f t="shared" si="2"/>
        <v>78.25</v>
      </c>
      <c r="AM19" s="64">
        <f t="shared" si="3"/>
        <v>79.25</v>
      </c>
      <c r="AN19" s="65">
        <f t="shared" si="4"/>
        <v>75.875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75.875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90</v>
      </c>
      <c r="I20" s="32"/>
      <c r="J20" s="32">
        <v>95</v>
      </c>
      <c r="K20" s="33"/>
      <c r="L20" s="31">
        <v>86</v>
      </c>
      <c r="M20" s="32"/>
      <c r="N20" s="32">
        <v>85</v>
      </c>
      <c r="O20" s="32"/>
      <c r="P20" s="32">
        <v>88</v>
      </c>
      <c r="Q20" s="32"/>
      <c r="R20" s="32">
        <v>95</v>
      </c>
      <c r="S20" s="33"/>
      <c r="T20" s="31">
        <v>85</v>
      </c>
      <c r="U20" s="32"/>
      <c r="V20" s="32">
        <v>84</v>
      </c>
      <c r="W20" s="32"/>
      <c r="X20" s="32">
        <v>92</v>
      </c>
      <c r="Y20" s="32"/>
      <c r="Z20" s="32">
        <v>95</v>
      </c>
      <c r="AA20" s="33"/>
      <c r="AB20" s="31">
        <v>86</v>
      </c>
      <c r="AC20" s="32"/>
      <c r="AD20" s="32">
        <v>87</v>
      </c>
      <c r="AE20" s="32"/>
      <c r="AF20" s="32">
        <v>90</v>
      </c>
      <c r="AG20" s="32"/>
      <c r="AH20" s="32">
        <v>95</v>
      </c>
      <c r="AI20" s="13"/>
      <c r="AJ20" s="61">
        <f t="shared" si="0"/>
        <v>87.5</v>
      </c>
      <c r="AK20" s="62">
        <f t="shared" si="1"/>
        <v>88.5</v>
      </c>
      <c r="AL20" s="63">
        <f t="shared" si="2"/>
        <v>89</v>
      </c>
      <c r="AM20" s="64">
        <f t="shared" si="3"/>
        <v>89.5</v>
      </c>
      <c r="AN20" s="65">
        <f t="shared" si="4"/>
        <v>88.625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88.625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75</v>
      </c>
      <c r="G21" s="32"/>
      <c r="H21" s="32">
        <v>70</v>
      </c>
      <c r="I21" s="32"/>
      <c r="J21" s="32">
        <v>80</v>
      </c>
      <c r="K21" s="33"/>
      <c r="L21" s="31">
        <v>71</v>
      </c>
      <c r="M21" s="32"/>
      <c r="N21" s="32">
        <v>70</v>
      </c>
      <c r="O21" s="32"/>
      <c r="P21" s="32">
        <v>71</v>
      </c>
      <c r="Q21" s="32"/>
      <c r="R21" s="32">
        <v>80</v>
      </c>
      <c r="S21" s="33"/>
      <c r="T21" s="31">
        <v>70</v>
      </c>
      <c r="U21" s="32"/>
      <c r="V21" s="32">
        <v>73</v>
      </c>
      <c r="W21" s="32"/>
      <c r="X21" s="32">
        <v>70</v>
      </c>
      <c r="Y21" s="32"/>
      <c r="Z21" s="32">
        <v>80</v>
      </c>
      <c r="AA21" s="33"/>
      <c r="AB21" s="31">
        <v>71</v>
      </c>
      <c r="AC21" s="32"/>
      <c r="AD21" s="32">
        <v>70</v>
      </c>
      <c r="AE21" s="32"/>
      <c r="AF21" s="32">
        <v>70</v>
      </c>
      <c r="AG21" s="32"/>
      <c r="AH21" s="32">
        <v>80</v>
      </c>
      <c r="AI21" s="13"/>
      <c r="AJ21" s="61">
        <f t="shared" si="0"/>
        <v>73.75</v>
      </c>
      <c r="AK21" s="62">
        <f t="shared" si="1"/>
        <v>73</v>
      </c>
      <c r="AL21" s="63">
        <f t="shared" si="2"/>
        <v>73.25</v>
      </c>
      <c r="AM21" s="64">
        <f t="shared" si="3"/>
        <v>72.75</v>
      </c>
      <c r="AN21" s="65">
        <f t="shared" si="4"/>
        <v>73.1875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73.1875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74</v>
      </c>
      <c r="E22" s="32"/>
      <c r="F22" s="32">
        <v>71</v>
      </c>
      <c r="G22" s="32"/>
      <c r="H22" s="32">
        <v>71</v>
      </c>
      <c r="I22" s="32"/>
      <c r="J22" s="32">
        <v>80</v>
      </c>
      <c r="K22" s="33"/>
      <c r="L22" s="31">
        <v>70</v>
      </c>
      <c r="M22" s="32"/>
      <c r="N22" s="32">
        <v>70</v>
      </c>
      <c r="O22" s="32"/>
      <c r="P22" s="32">
        <v>70</v>
      </c>
      <c r="Q22" s="32"/>
      <c r="R22" s="32">
        <v>82</v>
      </c>
      <c r="S22" s="33"/>
      <c r="T22" s="31">
        <v>70</v>
      </c>
      <c r="U22" s="32"/>
      <c r="V22" s="32">
        <v>72</v>
      </c>
      <c r="W22" s="32"/>
      <c r="X22" s="32">
        <v>72</v>
      </c>
      <c r="Y22" s="32"/>
      <c r="Z22" s="32">
        <v>81</v>
      </c>
      <c r="AA22" s="33"/>
      <c r="AB22" s="31">
        <v>71</v>
      </c>
      <c r="AC22" s="32"/>
      <c r="AD22" s="32">
        <v>70</v>
      </c>
      <c r="AE22" s="32"/>
      <c r="AF22" s="32">
        <v>70</v>
      </c>
      <c r="AG22" s="32"/>
      <c r="AH22" s="32">
        <v>80</v>
      </c>
      <c r="AI22" s="13"/>
      <c r="AJ22" s="61">
        <f t="shared" si="0"/>
        <v>74</v>
      </c>
      <c r="AK22" s="62">
        <f t="shared" si="1"/>
        <v>73</v>
      </c>
      <c r="AL22" s="63">
        <f t="shared" si="2"/>
        <v>73.75</v>
      </c>
      <c r="AM22" s="64">
        <f t="shared" si="3"/>
        <v>72.75</v>
      </c>
      <c r="AN22" s="65">
        <f t="shared" si="4"/>
        <v>73.375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73.375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70</v>
      </c>
      <c r="E23" s="32"/>
      <c r="F23" s="32">
        <v>72</v>
      </c>
      <c r="G23" s="32"/>
      <c r="H23" s="32">
        <v>73</v>
      </c>
      <c r="I23" s="32"/>
      <c r="J23" s="32">
        <v>70</v>
      </c>
      <c r="K23" s="33"/>
      <c r="L23" s="31">
        <v>74</v>
      </c>
      <c r="M23" s="32"/>
      <c r="N23" s="32">
        <v>71</v>
      </c>
      <c r="O23" s="32"/>
      <c r="P23" s="32">
        <v>70</v>
      </c>
      <c r="Q23" s="32"/>
      <c r="R23" s="32">
        <v>73</v>
      </c>
      <c r="S23" s="33"/>
      <c r="T23" s="31">
        <v>71</v>
      </c>
      <c r="U23" s="32"/>
      <c r="V23" s="32">
        <v>72</v>
      </c>
      <c r="W23" s="32"/>
      <c r="X23" s="32">
        <v>73</v>
      </c>
      <c r="Y23" s="32"/>
      <c r="Z23" s="32">
        <v>74</v>
      </c>
      <c r="AA23" s="33"/>
      <c r="AB23" s="31">
        <v>75</v>
      </c>
      <c r="AC23" s="32"/>
      <c r="AD23" s="32">
        <v>70</v>
      </c>
      <c r="AE23" s="32"/>
      <c r="AF23" s="32">
        <v>72</v>
      </c>
      <c r="AG23" s="32"/>
      <c r="AH23" s="32">
        <v>70</v>
      </c>
      <c r="AI23" s="13"/>
      <c r="AJ23" s="61">
        <f t="shared" si="0"/>
        <v>71.25</v>
      </c>
      <c r="AK23" s="62">
        <f t="shared" si="1"/>
        <v>72</v>
      </c>
      <c r="AL23" s="63">
        <f t="shared" si="2"/>
        <v>72.5</v>
      </c>
      <c r="AM23" s="64">
        <f t="shared" si="3"/>
        <v>71.75</v>
      </c>
      <c r="AN23" s="65">
        <f t="shared" si="4"/>
        <v>71.875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71.875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88</v>
      </c>
      <c r="E24" s="32"/>
      <c r="F24" s="32">
        <v>89</v>
      </c>
      <c r="G24" s="32"/>
      <c r="H24" s="32">
        <v>90</v>
      </c>
      <c r="I24" s="32"/>
      <c r="J24" s="32">
        <v>95</v>
      </c>
      <c r="K24" s="33"/>
      <c r="L24" s="31">
        <v>90</v>
      </c>
      <c r="M24" s="32"/>
      <c r="N24" s="32">
        <v>90</v>
      </c>
      <c r="O24" s="32"/>
      <c r="P24" s="32">
        <v>92</v>
      </c>
      <c r="Q24" s="32"/>
      <c r="R24" s="32">
        <v>95</v>
      </c>
      <c r="S24" s="33"/>
      <c r="T24" s="31">
        <v>86</v>
      </c>
      <c r="U24" s="32"/>
      <c r="V24" s="32">
        <v>88</v>
      </c>
      <c r="W24" s="32"/>
      <c r="X24" s="32">
        <v>90</v>
      </c>
      <c r="Y24" s="32"/>
      <c r="Z24" s="32">
        <v>95</v>
      </c>
      <c r="AA24" s="33"/>
      <c r="AB24" s="31">
        <v>87</v>
      </c>
      <c r="AC24" s="32"/>
      <c r="AD24" s="32">
        <v>90</v>
      </c>
      <c r="AE24" s="32"/>
      <c r="AF24" s="32">
        <v>90</v>
      </c>
      <c r="AG24" s="32"/>
      <c r="AH24" s="32">
        <v>95</v>
      </c>
      <c r="AI24" s="13"/>
      <c r="AJ24" s="61">
        <f t="shared" si="0"/>
        <v>90.5</v>
      </c>
      <c r="AK24" s="62">
        <f t="shared" si="1"/>
        <v>91.75</v>
      </c>
      <c r="AL24" s="63">
        <f t="shared" si="2"/>
        <v>89.75</v>
      </c>
      <c r="AM24" s="64">
        <f t="shared" si="3"/>
        <v>90.5</v>
      </c>
      <c r="AN24" s="65">
        <f t="shared" si="4"/>
        <v>90.625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90.625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80</v>
      </c>
      <c r="E26" s="32"/>
      <c r="F26" s="32">
        <v>82</v>
      </c>
      <c r="G26" s="32"/>
      <c r="H26" s="32">
        <v>83</v>
      </c>
      <c r="I26" s="32"/>
      <c r="J26" s="32">
        <v>85</v>
      </c>
      <c r="K26" s="33"/>
      <c r="L26" s="31">
        <v>81</v>
      </c>
      <c r="M26" s="32"/>
      <c r="N26" s="32">
        <v>82</v>
      </c>
      <c r="O26" s="32"/>
      <c r="P26" s="32">
        <v>84</v>
      </c>
      <c r="Q26" s="32"/>
      <c r="R26" s="32">
        <v>85</v>
      </c>
      <c r="S26" s="33"/>
      <c r="T26" s="31">
        <v>80</v>
      </c>
      <c r="U26" s="32"/>
      <c r="V26" s="32">
        <v>81</v>
      </c>
      <c r="W26" s="32"/>
      <c r="X26" s="32">
        <v>85</v>
      </c>
      <c r="Y26" s="32"/>
      <c r="Z26" s="32">
        <v>82</v>
      </c>
      <c r="AA26" s="33"/>
      <c r="AB26" s="31">
        <v>80</v>
      </c>
      <c r="AC26" s="32"/>
      <c r="AD26" s="32">
        <v>81</v>
      </c>
      <c r="AE26" s="32"/>
      <c r="AF26" s="32">
        <v>80</v>
      </c>
      <c r="AG26" s="32"/>
      <c r="AH26" s="32">
        <v>82</v>
      </c>
      <c r="AI26" s="13"/>
      <c r="AJ26" s="61">
        <f t="shared" si="0"/>
        <v>82.5</v>
      </c>
      <c r="AK26" s="62">
        <f t="shared" si="1"/>
        <v>83</v>
      </c>
      <c r="AL26" s="63">
        <f t="shared" si="2"/>
        <v>82</v>
      </c>
      <c r="AM26" s="64">
        <f t="shared" si="3"/>
        <v>80.75</v>
      </c>
      <c r="AN26" s="65">
        <f t="shared" si="4"/>
        <v>82.0625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82.0625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75</v>
      </c>
      <c r="E27" s="32"/>
      <c r="F27" s="32">
        <v>76</v>
      </c>
      <c r="G27" s="32"/>
      <c r="H27" s="32">
        <v>70</v>
      </c>
      <c r="I27" s="32"/>
      <c r="J27" s="32">
        <v>80</v>
      </c>
      <c r="K27" s="33"/>
      <c r="L27" s="31">
        <v>70</v>
      </c>
      <c r="M27" s="32"/>
      <c r="N27" s="32">
        <v>73</v>
      </c>
      <c r="O27" s="32"/>
      <c r="P27" s="32">
        <v>71</v>
      </c>
      <c r="Q27" s="32"/>
      <c r="R27" s="32">
        <v>80</v>
      </c>
      <c r="S27" s="33"/>
      <c r="T27" s="31">
        <v>73</v>
      </c>
      <c r="U27" s="32"/>
      <c r="V27" s="32">
        <v>73</v>
      </c>
      <c r="W27" s="32"/>
      <c r="X27" s="32">
        <v>70</v>
      </c>
      <c r="Y27" s="32"/>
      <c r="Z27" s="32">
        <v>80</v>
      </c>
      <c r="AA27" s="33"/>
      <c r="AB27" s="31">
        <v>70</v>
      </c>
      <c r="AC27" s="32"/>
      <c r="AD27" s="32">
        <v>75</v>
      </c>
      <c r="AE27" s="32"/>
      <c r="AF27" s="32">
        <v>71</v>
      </c>
      <c r="AG27" s="32"/>
      <c r="AH27" s="32">
        <v>80</v>
      </c>
      <c r="AI27" s="13"/>
      <c r="AJ27" s="61">
        <f t="shared" si="0"/>
        <v>75.25</v>
      </c>
      <c r="AK27" s="62">
        <f t="shared" si="1"/>
        <v>73.5</v>
      </c>
      <c r="AL27" s="63">
        <f t="shared" si="2"/>
        <v>74</v>
      </c>
      <c r="AM27" s="64">
        <f t="shared" si="3"/>
        <v>74</v>
      </c>
      <c r="AN27" s="65">
        <f t="shared" si="4"/>
        <v>74.1875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74.1875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80</v>
      </c>
      <c r="E28" s="32"/>
      <c r="F28" s="32">
        <v>83</v>
      </c>
      <c r="G28" s="32"/>
      <c r="H28" s="32">
        <v>88</v>
      </c>
      <c r="I28" s="32"/>
      <c r="J28" s="32">
        <v>90</v>
      </c>
      <c r="K28" s="33"/>
      <c r="L28" s="31">
        <v>80</v>
      </c>
      <c r="M28" s="32"/>
      <c r="N28" s="32">
        <v>82</v>
      </c>
      <c r="O28" s="32"/>
      <c r="P28" s="32">
        <v>90</v>
      </c>
      <c r="Q28" s="32"/>
      <c r="R28" s="32">
        <v>95</v>
      </c>
      <c r="S28" s="33"/>
      <c r="T28" s="31">
        <v>81</v>
      </c>
      <c r="U28" s="32"/>
      <c r="V28" s="32">
        <v>82</v>
      </c>
      <c r="W28" s="32"/>
      <c r="X28" s="32">
        <v>88</v>
      </c>
      <c r="Y28" s="32"/>
      <c r="Z28" s="32">
        <v>90</v>
      </c>
      <c r="AA28" s="33"/>
      <c r="AB28" s="31">
        <v>81</v>
      </c>
      <c r="AC28" s="32"/>
      <c r="AD28" s="32">
        <v>82</v>
      </c>
      <c r="AE28" s="32"/>
      <c r="AF28" s="32">
        <v>90</v>
      </c>
      <c r="AG28" s="32"/>
      <c r="AH28" s="32">
        <v>95</v>
      </c>
      <c r="AI28" s="13"/>
      <c r="AJ28" s="61">
        <f t="shared" si="0"/>
        <v>85.25</v>
      </c>
      <c r="AK28" s="62">
        <f t="shared" si="1"/>
        <v>86.75</v>
      </c>
      <c r="AL28" s="63">
        <f t="shared" si="2"/>
        <v>85.25</v>
      </c>
      <c r="AM28" s="64">
        <f t="shared" si="3"/>
        <v>87</v>
      </c>
      <c r="AN28" s="65">
        <f t="shared" si="4"/>
        <v>86.0625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86.0625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75</v>
      </c>
      <c r="E29" s="32"/>
      <c r="F29" s="32">
        <v>70</v>
      </c>
      <c r="G29" s="32"/>
      <c r="H29" s="32">
        <v>72</v>
      </c>
      <c r="I29" s="32"/>
      <c r="J29" s="32">
        <v>78</v>
      </c>
      <c r="K29" s="33"/>
      <c r="L29" s="31">
        <v>73</v>
      </c>
      <c r="M29" s="32"/>
      <c r="N29" s="32">
        <v>73</v>
      </c>
      <c r="O29" s="32"/>
      <c r="P29" s="32">
        <v>75</v>
      </c>
      <c r="Q29" s="32"/>
      <c r="R29" s="32">
        <v>80</v>
      </c>
      <c r="S29" s="33"/>
      <c r="T29" s="31">
        <v>74</v>
      </c>
      <c r="U29" s="32"/>
      <c r="V29" s="32">
        <v>71</v>
      </c>
      <c r="W29" s="32"/>
      <c r="X29" s="32">
        <v>75</v>
      </c>
      <c r="Y29" s="32"/>
      <c r="Z29" s="32">
        <v>82</v>
      </c>
      <c r="AA29" s="33"/>
      <c r="AB29" s="31">
        <v>75</v>
      </c>
      <c r="AC29" s="32"/>
      <c r="AD29" s="32">
        <v>72</v>
      </c>
      <c r="AE29" s="32"/>
      <c r="AF29" s="32">
        <v>70</v>
      </c>
      <c r="AG29" s="32"/>
      <c r="AH29" s="32">
        <v>80</v>
      </c>
      <c r="AI29" s="13"/>
      <c r="AJ29" s="61">
        <f t="shared" si="0"/>
        <v>73.75</v>
      </c>
      <c r="AK29" s="62">
        <f t="shared" si="1"/>
        <v>75.25</v>
      </c>
      <c r="AL29" s="63">
        <f t="shared" si="2"/>
        <v>75.5</v>
      </c>
      <c r="AM29" s="64">
        <f t="shared" si="3"/>
        <v>74.25</v>
      </c>
      <c r="AN29" s="65">
        <f t="shared" si="4"/>
        <v>74.6875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74.6875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71</v>
      </c>
      <c r="E30" s="32"/>
      <c r="F30" s="32">
        <v>70</v>
      </c>
      <c r="G30" s="32"/>
      <c r="H30" s="32">
        <v>75</v>
      </c>
      <c r="I30" s="32"/>
      <c r="J30" s="32">
        <v>72</v>
      </c>
      <c r="K30" s="33"/>
      <c r="L30" s="31">
        <v>73</v>
      </c>
      <c r="M30" s="32"/>
      <c r="N30" s="32">
        <v>70</v>
      </c>
      <c r="O30" s="32"/>
      <c r="P30" s="32">
        <v>71</v>
      </c>
      <c r="Q30" s="32"/>
      <c r="R30" s="32">
        <v>70</v>
      </c>
      <c r="S30" s="33"/>
      <c r="T30" s="31">
        <v>72</v>
      </c>
      <c r="U30" s="32"/>
      <c r="V30" s="32">
        <v>73</v>
      </c>
      <c r="W30" s="32"/>
      <c r="X30" s="32">
        <v>74</v>
      </c>
      <c r="Y30" s="32"/>
      <c r="Z30" s="32">
        <v>71</v>
      </c>
      <c r="AA30" s="33"/>
      <c r="AB30" s="31">
        <v>72</v>
      </c>
      <c r="AC30" s="32"/>
      <c r="AD30" s="32">
        <v>71</v>
      </c>
      <c r="AE30" s="32"/>
      <c r="AF30" s="32">
        <v>70</v>
      </c>
      <c r="AG30" s="32"/>
      <c r="AH30" s="32">
        <v>73</v>
      </c>
      <c r="AI30" s="13"/>
      <c r="AJ30" s="61">
        <f t="shared" si="0"/>
        <v>72</v>
      </c>
      <c r="AK30" s="62">
        <f t="shared" si="1"/>
        <v>71</v>
      </c>
      <c r="AL30" s="63">
        <f t="shared" si="2"/>
        <v>72.5</v>
      </c>
      <c r="AM30" s="64">
        <f t="shared" si="3"/>
        <v>71.5</v>
      </c>
      <c r="AN30" s="65">
        <f t="shared" si="4"/>
        <v>71.75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71.75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>
        <v>70</v>
      </c>
      <c r="E31" s="32"/>
      <c r="F31" s="32">
        <v>72</v>
      </c>
      <c r="G31" s="32"/>
      <c r="H31" s="32">
        <v>70</v>
      </c>
      <c r="I31" s="32"/>
      <c r="J31" s="32">
        <v>80</v>
      </c>
      <c r="K31" s="33"/>
      <c r="L31" s="31">
        <v>72</v>
      </c>
      <c r="M31" s="32"/>
      <c r="N31" s="32">
        <v>70</v>
      </c>
      <c r="O31" s="32"/>
      <c r="P31" s="32">
        <v>72</v>
      </c>
      <c r="Q31" s="32"/>
      <c r="R31" s="32">
        <v>75</v>
      </c>
      <c r="S31" s="33"/>
      <c r="T31" s="31">
        <v>70</v>
      </c>
      <c r="U31" s="32"/>
      <c r="V31" s="32">
        <v>71</v>
      </c>
      <c r="W31" s="32"/>
      <c r="X31" s="32">
        <v>70</v>
      </c>
      <c r="Y31" s="32"/>
      <c r="Z31" s="32">
        <v>85</v>
      </c>
      <c r="AA31" s="33"/>
      <c r="AB31" s="31">
        <v>71</v>
      </c>
      <c r="AC31" s="32"/>
      <c r="AD31" s="32">
        <v>72</v>
      </c>
      <c r="AE31" s="32"/>
      <c r="AF31" s="32">
        <v>71</v>
      </c>
      <c r="AG31" s="32"/>
      <c r="AH31" s="32">
        <v>85</v>
      </c>
      <c r="AI31" s="13"/>
      <c r="AJ31" s="61">
        <f t="shared" si="0"/>
        <v>73</v>
      </c>
      <c r="AK31" s="62">
        <f t="shared" si="1"/>
        <v>72.25</v>
      </c>
      <c r="AL31" s="63">
        <f t="shared" si="2"/>
        <v>74</v>
      </c>
      <c r="AM31" s="64">
        <f t="shared" si="3"/>
        <v>74.75</v>
      </c>
      <c r="AN31" s="65">
        <f t="shared" si="4"/>
        <v>73.5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>
        <v>80</v>
      </c>
      <c r="E32" s="32"/>
      <c r="F32" s="32">
        <v>80</v>
      </c>
      <c r="G32" s="32"/>
      <c r="H32" s="32">
        <v>80</v>
      </c>
      <c r="I32" s="32"/>
      <c r="J32" s="32">
        <v>85</v>
      </c>
      <c r="K32" s="33"/>
      <c r="L32" s="31">
        <v>82</v>
      </c>
      <c r="M32" s="32"/>
      <c r="N32" s="32">
        <v>82</v>
      </c>
      <c r="O32" s="32"/>
      <c r="P32" s="32">
        <v>81</v>
      </c>
      <c r="Q32" s="32"/>
      <c r="R32" s="32">
        <v>85</v>
      </c>
      <c r="S32" s="33"/>
      <c r="T32" s="31">
        <v>80</v>
      </c>
      <c r="U32" s="32"/>
      <c r="V32" s="32">
        <v>82</v>
      </c>
      <c r="W32" s="32"/>
      <c r="X32" s="32">
        <v>80</v>
      </c>
      <c r="Y32" s="32"/>
      <c r="Z32" s="32">
        <v>82</v>
      </c>
      <c r="AA32" s="33"/>
      <c r="AB32" s="31">
        <v>82</v>
      </c>
      <c r="AC32" s="32"/>
      <c r="AD32" s="32">
        <v>82</v>
      </c>
      <c r="AE32" s="32"/>
      <c r="AF32" s="32">
        <v>81</v>
      </c>
      <c r="AG32" s="32"/>
      <c r="AH32" s="32">
        <v>82</v>
      </c>
      <c r="AI32" s="13"/>
      <c r="AJ32" s="61">
        <f t="shared" si="0"/>
        <v>81.25</v>
      </c>
      <c r="AK32" s="62">
        <f t="shared" si="1"/>
        <v>82.5</v>
      </c>
      <c r="AL32" s="63">
        <f t="shared" si="2"/>
        <v>81</v>
      </c>
      <c r="AM32" s="64">
        <f t="shared" si="3"/>
        <v>81.75</v>
      </c>
      <c r="AN32" s="65">
        <f t="shared" si="4"/>
        <v>81.625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81.625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90</v>
      </c>
      <c r="E33" s="32"/>
      <c r="F33" s="32">
        <v>92</v>
      </c>
      <c r="G33" s="32"/>
      <c r="H33" s="32">
        <v>80</v>
      </c>
      <c r="I33" s="32"/>
      <c r="J33" s="32">
        <v>81</v>
      </c>
      <c r="K33" s="33"/>
      <c r="L33" s="31">
        <v>95</v>
      </c>
      <c r="M33" s="32"/>
      <c r="N33" s="32">
        <v>93</v>
      </c>
      <c r="O33" s="32"/>
      <c r="P33" s="32">
        <v>82</v>
      </c>
      <c r="Q33" s="32"/>
      <c r="R33" s="32">
        <v>80</v>
      </c>
      <c r="S33" s="33"/>
      <c r="T33" s="31">
        <v>90</v>
      </c>
      <c r="U33" s="32"/>
      <c r="V33" s="32">
        <v>92</v>
      </c>
      <c r="W33" s="32"/>
      <c r="X33" s="32">
        <v>80</v>
      </c>
      <c r="Y33" s="32"/>
      <c r="Z33" s="32">
        <v>81</v>
      </c>
      <c r="AA33" s="33"/>
      <c r="AB33" s="31">
        <v>90</v>
      </c>
      <c r="AC33" s="32"/>
      <c r="AD33" s="32">
        <v>90</v>
      </c>
      <c r="AE33" s="32"/>
      <c r="AF33" s="32">
        <v>82</v>
      </c>
      <c r="AG33" s="32"/>
      <c r="AH33" s="32">
        <v>83</v>
      </c>
      <c r="AI33" s="13"/>
      <c r="AJ33" s="61">
        <f t="shared" si="0"/>
        <v>85.75</v>
      </c>
      <c r="AK33" s="62">
        <f t="shared" si="1"/>
        <v>87.5</v>
      </c>
      <c r="AL33" s="63">
        <f t="shared" si="2"/>
        <v>85.75</v>
      </c>
      <c r="AM33" s="64">
        <f t="shared" si="3"/>
        <v>86.25</v>
      </c>
      <c r="AN33" s="65">
        <f t="shared" si="4"/>
        <v>86.3125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86.3125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75</v>
      </c>
      <c r="E34" s="32"/>
      <c r="F34" s="32">
        <v>74</v>
      </c>
      <c r="G34" s="32"/>
      <c r="H34" s="32"/>
      <c r="I34" s="32"/>
      <c r="J34" s="32"/>
      <c r="K34" s="33"/>
      <c r="L34" s="31">
        <v>70</v>
      </c>
      <c r="M34" s="32"/>
      <c r="N34" s="32">
        <v>73</v>
      </c>
      <c r="O34" s="32"/>
      <c r="P34" s="32"/>
      <c r="Q34" s="32"/>
      <c r="R34" s="32"/>
      <c r="S34" s="33"/>
      <c r="T34" s="31">
        <v>70</v>
      </c>
      <c r="U34" s="32"/>
      <c r="V34" s="32">
        <v>70</v>
      </c>
      <c r="W34" s="32"/>
      <c r="X34" s="32"/>
      <c r="Y34" s="32"/>
      <c r="Z34" s="32"/>
      <c r="AA34" s="33"/>
      <c r="AB34" s="31">
        <v>71</v>
      </c>
      <c r="AC34" s="32"/>
      <c r="AD34" s="32">
        <v>72</v>
      </c>
      <c r="AE34" s="32"/>
      <c r="AF34" s="32"/>
      <c r="AG34" s="32"/>
      <c r="AH34" s="32"/>
      <c r="AI34" s="13"/>
      <c r="AJ34" s="61">
        <f t="shared" si="0"/>
        <v>37.25</v>
      </c>
      <c r="AK34" s="62">
        <f t="shared" si="1"/>
        <v>35.75</v>
      </c>
      <c r="AL34" s="63">
        <f t="shared" si="2"/>
        <v>35</v>
      </c>
      <c r="AM34" s="64">
        <f t="shared" si="3"/>
        <v>35.75</v>
      </c>
      <c r="AN34" s="65">
        <f t="shared" si="4"/>
        <v>35.9375</v>
      </c>
      <c r="AO34" s="54"/>
      <c r="AQ34" s="71">
        <f t="shared" si="5"/>
        <v>17.96875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35.9375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70</v>
      </c>
      <c r="E36" s="32"/>
      <c r="F36" s="32">
        <v>75</v>
      </c>
      <c r="G36" s="32"/>
      <c r="H36" s="32">
        <v>80</v>
      </c>
      <c r="I36" s="32"/>
      <c r="J36" s="32">
        <v>85</v>
      </c>
      <c r="K36" s="33"/>
      <c r="L36" s="31">
        <v>73</v>
      </c>
      <c r="M36" s="32"/>
      <c r="N36" s="32">
        <v>75</v>
      </c>
      <c r="O36" s="32"/>
      <c r="P36" s="32">
        <v>80</v>
      </c>
      <c r="Q36" s="32"/>
      <c r="R36" s="32">
        <v>85</v>
      </c>
      <c r="S36" s="33"/>
      <c r="T36" s="31">
        <v>78</v>
      </c>
      <c r="U36" s="32"/>
      <c r="V36" s="32">
        <v>75</v>
      </c>
      <c r="W36" s="32"/>
      <c r="X36" s="32">
        <v>80</v>
      </c>
      <c r="Y36" s="32"/>
      <c r="Z36" s="32">
        <v>82</v>
      </c>
      <c r="AA36" s="33"/>
      <c r="AB36" s="31">
        <v>80</v>
      </c>
      <c r="AC36" s="32"/>
      <c r="AD36" s="32">
        <v>83</v>
      </c>
      <c r="AE36" s="32"/>
      <c r="AF36" s="32">
        <v>81</v>
      </c>
      <c r="AG36" s="32"/>
      <c r="AH36" s="32">
        <v>82</v>
      </c>
      <c r="AI36" s="13"/>
      <c r="AJ36" s="61">
        <f t="shared" si="0"/>
        <v>77.5</v>
      </c>
      <c r="AK36" s="62">
        <f t="shared" si="1"/>
        <v>78.25</v>
      </c>
      <c r="AL36" s="63">
        <f t="shared" si="2"/>
        <v>78.75</v>
      </c>
      <c r="AM36" s="64">
        <f t="shared" si="3"/>
        <v>81.5</v>
      </c>
      <c r="AN36" s="65">
        <f t="shared" si="4"/>
        <v>79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79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75</v>
      </c>
      <c r="E37" s="32"/>
      <c r="F37" s="32">
        <v>76</v>
      </c>
      <c r="G37" s="32"/>
      <c r="H37" s="32">
        <v>70</v>
      </c>
      <c r="I37" s="32"/>
      <c r="J37" s="32">
        <v>80</v>
      </c>
      <c r="K37" s="33"/>
      <c r="L37" s="31">
        <v>70</v>
      </c>
      <c r="M37" s="32"/>
      <c r="N37" s="32">
        <v>74</v>
      </c>
      <c r="O37" s="32"/>
      <c r="P37" s="32">
        <v>72</v>
      </c>
      <c r="Q37" s="32"/>
      <c r="R37" s="32">
        <v>75</v>
      </c>
      <c r="S37" s="33"/>
      <c r="T37" s="31">
        <v>74</v>
      </c>
      <c r="U37" s="32"/>
      <c r="V37" s="32">
        <v>75</v>
      </c>
      <c r="W37" s="32"/>
      <c r="X37" s="32">
        <v>75</v>
      </c>
      <c r="Y37" s="32"/>
      <c r="Z37" s="32">
        <v>75</v>
      </c>
      <c r="AA37" s="33"/>
      <c r="AB37" s="31">
        <v>75</v>
      </c>
      <c r="AC37" s="32"/>
      <c r="AD37" s="32">
        <v>70</v>
      </c>
      <c r="AE37" s="32"/>
      <c r="AF37" s="32">
        <v>70</v>
      </c>
      <c r="AG37" s="32"/>
      <c r="AH37" s="32">
        <v>80</v>
      </c>
      <c r="AI37" s="13"/>
      <c r="AJ37" s="61">
        <f t="shared" si="0"/>
        <v>75.25</v>
      </c>
      <c r="AK37" s="62">
        <f t="shared" si="1"/>
        <v>72.75</v>
      </c>
      <c r="AL37" s="63">
        <f t="shared" si="2"/>
        <v>74.75</v>
      </c>
      <c r="AM37" s="64">
        <f t="shared" si="3"/>
        <v>73.75</v>
      </c>
      <c r="AN37" s="65">
        <f t="shared" si="4"/>
        <v>74.125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74.125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80</v>
      </c>
      <c r="E38" s="32"/>
      <c r="F38" s="32">
        <v>80</v>
      </c>
      <c r="G38" s="32"/>
      <c r="H38" s="32">
        <v>82</v>
      </c>
      <c r="I38" s="32"/>
      <c r="J38" s="32">
        <v>85</v>
      </c>
      <c r="K38" s="33"/>
      <c r="L38" s="31">
        <v>81</v>
      </c>
      <c r="M38" s="32"/>
      <c r="N38" s="32">
        <v>78</v>
      </c>
      <c r="O38" s="32"/>
      <c r="P38" s="32">
        <v>80</v>
      </c>
      <c r="Q38" s="32"/>
      <c r="R38" s="32">
        <v>85</v>
      </c>
      <c r="S38" s="33"/>
      <c r="T38" s="31">
        <v>80</v>
      </c>
      <c r="U38" s="32"/>
      <c r="V38" s="32">
        <v>80</v>
      </c>
      <c r="W38" s="32"/>
      <c r="X38" s="32">
        <v>82</v>
      </c>
      <c r="Y38" s="32"/>
      <c r="Z38" s="32">
        <v>85</v>
      </c>
      <c r="AA38" s="33"/>
      <c r="AB38" s="31">
        <v>80</v>
      </c>
      <c r="AC38" s="32"/>
      <c r="AD38" s="32">
        <v>78</v>
      </c>
      <c r="AE38" s="32"/>
      <c r="AF38" s="32">
        <v>80</v>
      </c>
      <c r="AG38" s="32"/>
      <c r="AH38" s="32">
        <v>85</v>
      </c>
      <c r="AI38" s="13"/>
      <c r="AJ38" s="61">
        <f t="shared" si="0"/>
        <v>81.75</v>
      </c>
      <c r="AK38" s="62">
        <f t="shared" si="1"/>
        <v>81</v>
      </c>
      <c r="AL38" s="63">
        <f t="shared" si="2"/>
        <v>81.75</v>
      </c>
      <c r="AM38" s="64">
        <f t="shared" si="3"/>
        <v>80.75</v>
      </c>
      <c r="AN38" s="65">
        <f t="shared" si="4"/>
        <v>81.3125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81.3125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90</v>
      </c>
      <c r="E39" s="32"/>
      <c r="F39" s="32">
        <v>92</v>
      </c>
      <c r="G39" s="32"/>
      <c r="H39" s="32">
        <v>90</v>
      </c>
      <c r="I39" s="32"/>
      <c r="J39" s="32">
        <v>93</v>
      </c>
      <c r="K39" s="33"/>
      <c r="L39" s="31">
        <v>88</v>
      </c>
      <c r="M39" s="32"/>
      <c r="N39" s="32">
        <v>85</v>
      </c>
      <c r="O39" s="32"/>
      <c r="P39" s="32">
        <v>88</v>
      </c>
      <c r="Q39" s="32"/>
      <c r="R39" s="32">
        <v>90</v>
      </c>
      <c r="S39" s="33"/>
      <c r="T39" s="31">
        <v>90</v>
      </c>
      <c r="U39" s="32"/>
      <c r="V39" s="32">
        <v>92</v>
      </c>
      <c r="W39" s="32"/>
      <c r="X39" s="32">
        <v>91</v>
      </c>
      <c r="Y39" s="32"/>
      <c r="Z39" s="32">
        <v>93</v>
      </c>
      <c r="AA39" s="33"/>
      <c r="AB39" s="31">
        <v>88</v>
      </c>
      <c r="AC39" s="32"/>
      <c r="AD39" s="32">
        <v>87</v>
      </c>
      <c r="AE39" s="32"/>
      <c r="AF39" s="32">
        <v>88</v>
      </c>
      <c r="AG39" s="32"/>
      <c r="AH39" s="32">
        <v>90</v>
      </c>
      <c r="AI39" s="13"/>
      <c r="AJ39" s="61">
        <f t="shared" si="0"/>
        <v>91.25</v>
      </c>
      <c r="AK39" s="62">
        <f t="shared" si="1"/>
        <v>87.75</v>
      </c>
      <c r="AL39" s="63">
        <f t="shared" si="2"/>
        <v>91.5</v>
      </c>
      <c r="AM39" s="64">
        <f t="shared" si="3"/>
        <v>88.25</v>
      </c>
      <c r="AN39" s="65">
        <f t="shared" si="4"/>
        <v>89.6875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89.6875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80</v>
      </c>
      <c r="E40" s="32"/>
      <c r="F40" s="32">
        <v>81</v>
      </c>
      <c r="G40" s="32"/>
      <c r="H40" s="32">
        <v>80</v>
      </c>
      <c r="I40" s="32"/>
      <c r="J40" s="32">
        <v>85</v>
      </c>
      <c r="K40" s="33"/>
      <c r="L40" s="31">
        <v>85</v>
      </c>
      <c r="M40" s="32"/>
      <c r="N40" s="32">
        <v>86</v>
      </c>
      <c r="O40" s="32"/>
      <c r="P40" s="32">
        <v>80</v>
      </c>
      <c r="Q40" s="32"/>
      <c r="R40" s="32">
        <v>85</v>
      </c>
      <c r="S40" s="33"/>
      <c r="T40" s="31">
        <v>80</v>
      </c>
      <c r="U40" s="32"/>
      <c r="V40" s="32">
        <v>81</v>
      </c>
      <c r="W40" s="32"/>
      <c r="X40" s="32">
        <v>80</v>
      </c>
      <c r="Y40" s="32"/>
      <c r="Z40" s="32">
        <v>82</v>
      </c>
      <c r="AA40" s="33"/>
      <c r="AB40" s="31">
        <v>85</v>
      </c>
      <c r="AC40" s="32"/>
      <c r="AD40" s="32">
        <v>86</v>
      </c>
      <c r="AE40" s="32"/>
      <c r="AF40" s="32">
        <v>80</v>
      </c>
      <c r="AG40" s="32"/>
      <c r="AH40" s="32">
        <v>82</v>
      </c>
      <c r="AI40" s="13"/>
      <c r="AJ40" s="61">
        <f t="shared" si="0"/>
        <v>81.5</v>
      </c>
      <c r="AK40" s="62">
        <f t="shared" si="1"/>
        <v>84</v>
      </c>
      <c r="AL40" s="63">
        <f t="shared" si="2"/>
        <v>80.75</v>
      </c>
      <c r="AM40" s="64">
        <f t="shared" si="3"/>
        <v>83.25</v>
      </c>
      <c r="AN40" s="65">
        <f t="shared" si="4"/>
        <v>82.375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75</v>
      </c>
      <c r="E42" s="32"/>
      <c r="F42" s="32">
        <v>76</v>
      </c>
      <c r="G42" s="32"/>
      <c r="H42" s="32">
        <v>85</v>
      </c>
      <c r="I42" s="32"/>
      <c r="J42" s="32">
        <v>88</v>
      </c>
      <c r="K42" s="33"/>
      <c r="L42" s="31">
        <v>76</v>
      </c>
      <c r="M42" s="32"/>
      <c r="N42" s="32">
        <v>73</v>
      </c>
      <c r="O42" s="32"/>
      <c r="P42" s="32">
        <v>80</v>
      </c>
      <c r="Q42" s="32"/>
      <c r="R42" s="32">
        <v>85</v>
      </c>
      <c r="S42" s="33"/>
      <c r="T42" s="31">
        <v>78</v>
      </c>
      <c r="U42" s="32"/>
      <c r="V42" s="32">
        <v>80</v>
      </c>
      <c r="W42" s="32"/>
      <c r="X42" s="32">
        <v>82</v>
      </c>
      <c r="Y42" s="32"/>
      <c r="Z42" s="32">
        <v>83</v>
      </c>
      <c r="AA42" s="33"/>
      <c r="AB42" s="31">
        <v>75</v>
      </c>
      <c r="AC42" s="32"/>
      <c r="AD42" s="32">
        <v>75</v>
      </c>
      <c r="AE42" s="32"/>
      <c r="AF42" s="32">
        <v>81</v>
      </c>
      <c r="AG42" s="32"/>
      <c r="AH42" s="32">
        <v>83</v>
      </c>
      <c r="AI42" s="13"/>
      <c r="AJ42" s="61">
        <f t="shared" si="0"/>
        <v>81</v>
      </c>
      <c r="AK42" s="62">
        <f t="shared" si="1"/>
        <v>78.5</v>
      </c>
      <c r="AL42" s="63">
        <f t="shared" si="2"/>
        <v>80.75</v>
      </c>
      <c r="AM42" s="64">
        <f t="shared" si="3"/>
        <v>78.5</v>
      </c>
      <c r="AN42" s="65">
        <f t="shared" si="4"/>
        <v>79.6875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79.6875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80</v>
      </c>
      <c r="E46" s="32"/>
      <c r="F46" s="32">
        <v>83</v>
      </c>
      <c r="G46" s="32"/>
      <c r="H46" s="32">
        <v>80</v>
      </c>
      <c r="I46" s="32"/>
      <c r="J46" s="32">
        <v>85</v>
      </c>
      <c r="K46" s="33"/>
      <c r="L46" s="31">
        <v>84</v>
      </c>
      <c r="M46" s="32"/>
      <c r="N46" s="32">
        <v>80</v>
      </c>
      <c r="O46" s="32"/>
      <c r="P46" s="32">
        <v>83</v>
      </c>
      <c r="Q46" s="32"/>
      <c r="R46" s="32">
        <v>85</v>
      </c>
      <c r="S46" s="33"/>
      <c r="T46" s="31">
        <v>80</v>
      </c>
      <c r="U46" s="32"/>
      <c r="V46" s="32">
        <v>82</v>
      </c>
      <c r="W46" s="32"/>
      <c r="X46" s="32">
        <v>80</v>
      </c>
      <c r="Y46" s="32"/>
      <c r="Z46" s="32">
        <v>84</v>
      </c>
      <c r="AA46" s="33"/>
      <c r="AB46" s="31">
        <v>85</v>
      </c>
      <c r="AC46" s="32"/>
      <c r="AD46" s="32">
        <v>80</v>
      </c>
      <c r="AE46" s="32"/>
      <c r="AF46" s="32">
        <v>83</v>
      </c>
      <c r="AG46" s="32"/>
      <c r="AH46" s="32">
        <v>80</v>
      </c>
      <c r="AI46" s="13"/>
      <c r="AJ46" s="61">
        <f t="shared" si="0"/>
        <v>82</v>
      </c>
      <c r="AK46" s="62">
        <f t="shared" si="1"/>
        <v>83</v>
      </c>
      <c r="AL46" s="63">
        <f t="shared" si="2"/>
        <v>81.5</v>
      </c>
      <c r="AM46" s="64">
        <f t="shared" si="3"/>
        <v>82</v>
      </c>
      <c r="AN46" s="65">
        <f t="shared" si="4"/>
        <v>82.125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82.125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46" priority="5" operator="lessThan">
      <formula>70</formula>
    </cfRule>
  </conditionalFormatting>
  <conditionalFormatting sqref="D11:AH11">
    <cfRule type="cellIs" dxfId="45" priority="1" operator="lessThan">
      <formula>70</formula>
    </cfRule>
  </conditionalFormatting>
  <conditionalFormatting sqref="F12:K41">
    <cfRule type="cellIs" dxfId="44" priority="4" operator="lessThan">
      <formula>70</formula>
    </cfRule>
  </conditionalFormatting>
  <conditionalFormatting sqref="N12:AA41">
    <cfRule type="cellIs" dxfId="43" priority="3" operator="lessThan">
      <formula>70</formula>
    </cfRule>
  </conditionalFormatting>
  <conditionalFormatting sqref="AD12:AH41">
    <cfRule type="cellIs" dxfId="42" priority="2" operator="lessThan">
      <formula>70</formula>
    </cfRule>
  </conditionalFormatting>
  <conditionalFormatting sqref="AI11:AI41">
    <cfRule type="cellIs" dxfId="41" priority="7" operator="lessThan">
      <formula>70</formula>
    </cfRule>
  </conditionalFormatting>
  <conditionalFormatting sqref="AJ11:AO55">
    <cfRule type="cellIs" dxfId="40" priority="13" operator="lessThan">
      <formula>70</formula>
    </cfRule>
  </conditionalFormatting>
  <conditionalFormatting sqref="AQ11:AQ55">
    <cfRule type="cellIs" dxfId="39" priority="11" operator="lessThan">
      <formula>70</formula>
    </cfRule>
  </conditionalFormatting>
  <conditionalFormatting sqref="AQ11:AX55">
    <cfRule type="cellIs" dxfId="38" priority="12" operator="lessThan">
      <formula>70</formula>
    </cfRule>
  </conditionalFormatting>
  <conditionalFormatting sqref="AY11:AY55">
    <cfRule type="cellIs" dxfId="37" priority="6" operator="lessThan">
      <formula>70</formula>
    </cfRule>
  </conditionalFormatting>
  <dataValidations count="1">
    <dataValidation type="custom" allowBlank="1" showInputMessage="1" showErrorMessage="1" sqref="D11:AH46" xr:uid="{0DB6A567-83FE-224B-B9EF-3F728DBAB4A7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topLeftCell="A7" zoomScaleNormal="100" workbookViewId="0">
      <selection activeCell="E51" sqref="E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8" customHeight="1" x14ac:dyDescent="0.2">
      <c r="A11" s="41">
        <v>1</v>
      </c>
      <c r="B11" s="153" t="s">
        <v>148</v>
      </c>
      <c r="C11" s="156" t="s">
        <v>149</v>
      </c>
      <c r="D11" s="31">
        <v>95</v>
      </c>
      <c r="E11" s="32"/>
      <c r="F11" s="32">
        <v>86</v>
      </c>
      <c r="G11" s="32"/>
      <c r="H11" s="32">
        <v>91</v>
      </c>
      <c r="I11" s="32"/>
      <c r="J11" s="32">
        <v>80</v>
      </c>
      <c r="K11" s="33"/>
      <c r="L11" s="31">
        <v>98</v>
      </c>
      <c r="M11" s="32"/>
      <c r="N11" s="149">
        <v>89</v>
      </c>
      <c r="O11" s="32"/>
      <c r="P11" s="149">
        <v>90</v>
      </c>
      <c r="Q11" s="32"/>
      <c r="R11" s="32">
        <v>85</v>
      </c>
      <c r="S11" s="33"/>
      <c r="T11" s="150">
        <v>94</v>
      </c>
      <c r="U11" s="32"/>
      <c r="V11" s="32">
        <v>85</v>
      </c>
      <c r="W11" s="32"/>
      <c r="X11" s="32">
        <v>88</v>
      </c>
      <c r="Y11" s="32"/>
      <c r="Z11" s="149">
        <v>99</v>
      </c>
      <c r="AA11" s="33"/>
      <c r="AB11" s="31">
        <v>89</v>
      </c>
      <c r="AC11" s="32"/>
      <c r="AD11" s="149">
        <v>80</v>
      </c>
      <c r="AE11" s="32"/>
      <c r="AF11" s="32">
        <v>90</v>
      </c>
      <c r="AG11" s="32"/>
      <c r="AH11" s="32">
        <v>98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88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90.5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91.5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89.25</v>
      </c>
      <c r="AN11" s="60">
        <f>AVERAGE(AJ11:AM11)</f>
        <v>89.8125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89.8125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151">
        <v>60</v>
      </c>
      <c r="E14" s="149">
        <v>75</v>
      </c>
      <c r="F14" s="149">
        <v>63</v>
      </c>
      <c r="G14" s="149">
        <v>78</v>
      </c>
      <c r="H14" s="149">
        <v>80</v>
      </c>
      <c r="I14" s="149"/>
      <c r="J14" s="149">
        <v>60</v>
      </c>
      <c r="K14" s="152">
        <v>77</v>
      </c>
      <c r="L14" s="150">
        <v>60</v>
      </c>
      <c r="M14" s="149">
        <v>70</v>
      </c>
      <c r="N14" s="149">
        <v>60</v>
      </c>
      <c r="O14" s="149">
        <v>75</v>
      </c>
      <c r="P14" s="149">
        <v>78</v>
      </c>
      <c r="Q14" s="149"/>
      <c r="R14" s="149">
        <v>60</v>
      </c>
      <c r="S14" s="152">
        <v>77</v>
      </c>
      <c r="T14" s="150">
        <v>56</v>
      </c>
      <c r="U14" s="149">
        <v>80</v>
      </c>
      <c r="V14" s="149">
        <v>60</v>
      </c>
      <c r="W14" s="149"/>
      <c r="X14" s="149">
        <v>70</v>
      </c>
      <c r="Y14" s="149"/>
      <c r="Z14" s="149">
        <v>60</v>
      </c>
      <c r="AA14" s="152">
        <v>75</v>
      </c>
      <c r="AB14" s="150">
        <v>60</v>
      </c>
      <c r="AC14" s="149">
        <v>76</v>
      </c>
      <c r="AD14" s="149">
        <v>60</v>
      </c>
      <c r="AE14" s="149">
        <v>70</v>
      </c>
      <c r="AF14" s="149">
        <v>75</v>
      </c>
      <c r="AG14" s="149"/>
      <c r="AH14" s="149">
        <v>65</v>
      </c>
      <c r="AI14" s="152">
        <v>78</v>
      </c>
      <c r="AJ14" s="61">
        <f t="shared" si="0"/>
        <v>77.5</v>
      </c>
      <c r="AK14" s="62">
        <f t="shared" si="1"/>
        <v>75</v>
      </c>
      <c r="AL14" s="63">
        <f t="shared" si="2"/>
        <v>56.25</v>
      </c>
      <c r="AM14" s="64">
        <f t="shared" si="3"/>
        <v>91</v>
      </c>
      <c r="AN14" s="65">
        <f t="shared" si="4"/>
        <v>74.9375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74.9375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150">
        <v>75</v>
      </c>
      <c r="E15" s="149"/>
      <c r="F15" s="149">
        <v>78</v>
      </c>
      <c r="G15" s="149"/>
      <c r="H15" s="149">
        <v>75</v>
      </c>
      <c r="I15" s="149"/>
      <c r="J15" s="149">
        <v>70</v>
      </c>
      <c r="K15" s="152"/>
      <c r="L15" s="150">
        <v>75</v>
      </c>
      <c r="M15" s="149"/>
      <c r="N15" s="149">
        <v>76</v>
      </c>
      <c r="O15" s="149"/>
      <c r="P15" s="149">
        <v>76</v>
      </c>
      <c r="Q15" s="149"/>
      <c r="R15" s="149">
        <v>76</v>
      </c>
      <c r="S15" s="152"/>
      <c r="T15" s="150">
        <v>75</v>
      </c>
      <c r="U15" s="149"/>
      <c r="V15" s="149">
        <v>76</v>
      </c>
      <c r="W15" s="149"/>
      <c r="X15" s="149">
        <v>75</v>
      </c>
      <c r="Y15" s="149"/>
      <c r="Z15" s="149">
        <v>78</v>
      </c>
      <c r="AA15" s="152"/>
      <c r="AB15" s="150">
        <v>77</v>
      </c>
      <c r="AC15" s="149"/>
      <c r="AD15" s="149">
        <v>80</v>
      </c>
      <c r="AE15" s="149"/>
      <c r="AF15" s="149">
        <v>77</v>
      </c>
      <c r="AG15" s="149"/>
      <c r="AH15" s="149">
        <v>75</v>
      </c>
      <c r="AI15" s="152"/>
      <c r="AJ15" s="61">
        <f t="shared" si="0"/>
        <v>74.5</v>
      </c>
      <c r="AK15" s="62">
        <f t="shared" si="1"/>
        <v>75.75</v>
      </c>
      <c r="AL15" s="63">
        <f t="shared" si="2"/>
        <v>76</v>
      </c>
      <c r="AM15" s="64">
        <f t="shared" si="3"/>
        <v>77.25</v>
      </c>
      <c r="AN15" s="65">
        <f t="shared" si="4"/>
        <v>75.875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75.875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150">
        <v>90</v>
      </c>
      <c r="E16" s="149"/>
      <c r="F16" s="149">
        <v>89</v>
      </c>
      <c r="G16" s="149"/>
      <c r="H16" s="149">
        <v>90</v>
      </c>
      <c r="I16" s="149"/>
      <c r="J16" s="149">
        <v>99</v>
      </c>
      <c r="K16" s="152"/>
      <c r="L16" s="150">
        <v>95</v>
      </c>
      <c r="M16" s="149"/>
      <c r="N16" s="149">
        <v>90</v>
      </c>
      <c r="O16" s="149"/>
      <c r="P16" s="149">
        <v>96</v>
      </c>
      <c r="Q16" s="149"/>
      <c r="R16" s="149">
        <v>98</v>
      </c>
      <c r="S16" s="152"/>
      <c r="T16" s="150">
        <v>95</v>
      </c>
      <c r="U16" s="149"/>
      <c r="V16" s="149">
        <v>97</v>
      </c>
      <c r="W16" s="149"/>
      <c r="X16" s="149">
        <v>95</v>
      </c>
      <c r="Y16" s="149"/>
      <c r="Z16" s="149">
        <v>99</v>
      </c>
      <c r="AA16" s="152"/>
      <c r="AB16" s="150">
        <v>94</v>
      </c>
      <c r="AC16" s="149"/>
      <c r="AD16" s="149">
        <v>90</v>
      </c>
      <c r="AE16" s="149"/>
      <c r="AF16" s="149">
        <v>93</v>
      </c>
      <c r="AG16" s="149"/>
      <c r="AH16" s="149">
        <v>100</v>
      </c>
      <c r="AI16" s="152"/>
      <c r="AJ16" s="61">
        <f t="shared" si="0"/>
        <v>92</v>
      </c>
      <c r="AK16" s="62">
        <f t="shared" si="1"/>
        <v>94.75</v>
      </c>
      <c r="AL16" s="63">
        <f t="shared" si="2"/>
        <v>96.5</v>
      </c>
      <c r="AM16" s="64">
        <f t="shared" si="3"/>
        <v>94.25</v>
      </c>
      <c r="AN16" s="65">
        <f t="shared" si="4"/>
        <v>94.375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94.375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150">
        <v>90</v>
      </c>
      <c r="E17" s="149"/>
      <c r="F17" s="149">
        <v>88</v>
      </c>
      <c r="G17" s="149"/>
      <c r="H17" s="149">
        <v>80</v>
      </c>
      <c r="I17" s="149"/>
      <c r="J17" s="149">
        <v>99</v>
      </c>
      <c r="K17" s="152"/>
      <c r="L17" s="150">
        <v>89</v>
      </c>
      <c r="M17" s="149"/>
      <c r="N17" s="149">
        <v>79</v>
      </c>
      <c r="O17" s="149"/>
      <c r="P17" s="149">
        <v>85</v>
      </c>
      <c r="Q17" s="149"/>
      <c r="R17" s="149">
        <v>96</v>
      </c>
      <c r="S17" s="152"/>
      <c r="T17" s="150">
        <v>90</v>
      </c>
      <c r="U17" s="149"/>
      <c r="V17" s="149">
        <v>93</v>
      </c>
      <c r="W17" s="149"/>
      <c r="X17" s="149">
        <v>89</v>
      </c>
      <c r="Y17" s="149"/>
      <c r="Z17" s="149">
        <v>100</v>
      </c>
      <c r="AA17" s="152"/>
      <c r="AB17" s="150">
        <v>90</v>
      </c>
      <c r="AC17" s="149"/>
      <c r="AD17" s="149">
        <v>95</v>
      </c>
      <c r="AE17" s="149"/>
      <c r="AF17" s="149">
        <v>89</v>
      </c>
      <c r="AG17" s="149"/>
      <c r="AH17" s="149">
        <v>99</v>
      </c>
      <c r="AI17" s="152"/>
      <c r="AJ17" s="61">
        <f t="shared" si="0"/>
        <v>89.25</v>
      </c>
      <c r="AK17" s="62">
        <f t="shared" si="1"/>
        <v>87.25</v>
      </c>
      <c r="AL17" s="63">
        <f t="shared" si="2"/>
        <v>93</v>
      </c>
      <c r="AM17" s="64">
        <f t="shared" si="3"/>
        <v>93.25</v>
      </c>
      <c r="AN17" s="65">
        <f t="shared" si="4"/>
        <v>90.6875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90.6875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150">
        <v>75</v>
      </c>
      <c r="E18" s="149"/>
      <c r="F18" s="149">
        <v>70</v>
      </c>
      <c r="G18" s="149"/>
      <c r="H18" s="149">
        <v>72</v>
      </c>
      <c r="I18" s="149"/>
      <c r="J18" s="149">
        <v>75</v>
      </c>
      <c r="K18" s="152"/>
      <c r="L18" s="150">
        <v>73</v>
      </c>
      <c r="M18" s="149"/>
      <c r="N18" s="149">
        <v>71</v>
      </c>
      <c r="O18" s="149"/>
      <c r="P18" s="149">
        <v>73</v>
      </c>
      <c r="Q18" s="149"/>
      <c r="R18" s="149">
        <v>70</v>
      </c>
      <c r="S18" s="152"/>
      <c r="T18" s="150">
        <v>78</v>
      </c>
      <c r="U18" s="149"/>
      <c r="V18" s="149">
        <v>71</v>
      </c>
      <c r="W18" s="149"/>
      <c r="X18" s="149">
        <v>73</v>
      </c>
      <c r="Y18" s="149"/>
      <c r="Z18" s="149">
        <v>70</v>
      </c>
      <c r="AA18" s="152"/>
      <c r="AB18" s="150">
        <v>75</v>
      </c>
      <c r="AC18" s="149"/>
      <c r="AD18" s="149">
        <v>70</v>
      </c>
      <c r="AE18" s="149"/>
      <c r="AF18" s="149">
        <v>75</v>
      </c>
      <c r="AG18" s="149"/>
      <c r="AH18" s="149">
        <v>77</v>
      </c>
      <c r="AI18" s="152"/>
      <c r="AJ18" s="61">
        <f t="shared" si="0"/>
        <v>73</v>
      </c>
      <c r="AK18" s="62">
        <f t="shared" si="1"/>
        <v>71.75</v>
      </c>
      <c r="AL18" s="63">
        <f t="shared" si="2"/>
        <v>73</v>
      </c>
      <c r="AM18" s="64">
        <f t="shared" si="3"/>
        <v>74.25</v>
      </c>
      <c r="AN18" s="65">
        <f t="shared" si="4"/>
        <v>73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73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150">
        <v>78</v>
      </c>
      <c r="E19" s="149"/>
      <c r="F19" s="149">
        <v>70</v>
      </c>
      <c r="G19" s="149"/>
      <c r="H19" s="149">
        <v>78</v>
      </c>
      <c r="I19" s="149"/>
      <c r="J19" s="149">
        <v>80</v>
      </c>
      <c r="K19" s="152"/>
      <c r="L19" s="150">
        <v>80</v>
      </c>
      <c r="M19" s="149"/>
      <c r="N19" s="149">
        <v>72</v>
      </c>
      <c r="O19" s="149"/>
      <c r="P19" s="149">
        <v>75</v>
      </c>
      <c r="Q19" s="149"/>
      <c r="R19" s="149">
        <v>83</v>
      </c>
      <c r="S19" s="152"/>
      <c r="T19" s="150">
        <v>80</v>
      </c>
      <c r="U19" s="149"/>
      <c r="V19" s="149">
        <v>75</v>
      </c>
      <c r="W19" s="149"/>
      <c r="X19" s="149">
        <v>78</v>
      </c>
      <c r="Y19" s="149"/>
      <c r="Z19" s="149">
        <v>80</v>
      </c>
      <c r="AA19" s="152"/>
      <c r="AB19" s="150">
        <v>82</v>
      </c>
      <c r="AC19" s="149"/>
      <c r="AD19" s="149">
        <v>70</v>
      </c>
      <c r="AE19" s="149"/>
      <c r="AF19" s="149">
        <v>79</v>
      </c>
      <c r="AG19" s="149"/>
      <c r="AH19" s="149">
        <v>83</v>
      </c>
      <c r="AI19" s="152"/>
      <c r="AJ19" s="61">
        <f t="shared" si="0"/>
        <v>76.5</v>
      </c>
      <c r="AK19" s="62">
        <f t="shared" si="1"/>
        <v>77.5</v>
      </c>
      <c r="AL19" s="63">
        <f t="shared" si="2"/>
        <v>78.25</v>
      </c>
      <c r="AM19" s="64">
        <f t="shared" si="3"/>
        <v>78.5</v>
      </c>
      <c r="AN19" s="65">
        <f t="shared" si="4"/>
        <v>77.6875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77.6875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150">
        <v>90</v>
      </c>
      <c r="E20" s="149"/>
      <c r="F20" s="149">
        <v>85</v>
      </c>
      <c r="G20" s="149"/>
      <c r="H20" s="149">
        <v>80</v>
      </c>
      <c r="I20" s="149"/>
      <c r="J20" s="149">
        <v>76</v>
      </c>
      <c r="K20" s="152"/>
      <c r="L20" s="150">
        <v>91</v>
      </c>
      <c r="M20" s="149"/>
      <c r="N20" s="149">
        <v>88</v>
      </c>
      <c r="O20" s="149"/>
      <c r="P20" s="149">
        <v>85</v>
      </c>
      <c r="Q20" s="149"/>
      <c r="R20" s="149">
        <v>75</v>
      </c>
      <c r="S20" s="152"/>
      <c r="T20" s="150">
        <v>90</v>
      </c>
      <c r="U20" s="149"/>
      <c r="V20" s="149">
        <v>92</v>
      </c>
      <c r="W20" s="149"/>
      <c r="X20" s="149">
        <v>88</v>
      </c>
      <c r="Y20" s="149"/>
      <c r="Z20" s="149">
        <v>75</v>
      </c>
      <c r="AA20" s="152"/>
      <c r="AB20" s="150">
        <v>90</v>
      </c>
      <c r="AC20" s="149"/>
      <c r="AD20" s="149">
        <v>93</v>
      </c>
      <c r="AE20" s="149"/>
      <c r="AF20" s="149">
        <v>85</v>
      </c>
      <c r="AG20" s="149"/>
      <c r="AH20" s="149">
        <v>80</v>
      </c>
      <c r="AI20" s="152"/>
      <c r="AJ20" s="61">
        <f t="shared" si="0"/>
        <v>82.75</v>
      </c>
      <c r="AK20" s="62">
        <f t="shared" si="1"/>
        <v>84.75</v>
      </c>
      <c r="AL20" s="63">
        <f t="shared" si="2"/>
        <v>86.25</v>
      </c>
      <c r="AM20" s="64">
        <f t="shared" si="3"/>
        <v>87</v>
      </c>
      <c r="AN20" s="65">
        <f t="shared" si="4"/>
        <v>85.1875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85.1875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150">
        <v>70</v>
      </c>
      <c r="E21" s="149"/>
      <c r="F21" s="149">
        <v>65</v>
      </c>
      <c r="G21" s="149">
        <v>78</v>
      </c>
      <c r="H21" s="149">
        <v>60</v>
      </c>
      <c r="I21" s="149">
        <v>71</v>
      </c>
      <c r="J21" s="149">
        <v>77</v>
      </c>
      <c r="K21" s="152"/>
      <c r="L21" s="150">
        <v>72</v>
      </c>
      <c r="M21" s="149"/>
      <c r="N21" s="149">
        <v>68</v>
      </c>
      <c r="O21" s="149">
        <v>79</v>
      </c>
      <c r="P21" s="149">
        <v>75</v>
      </c>
      <c r="Q21" s="149"/>
      <c r="R21" s="149">
        <v>70</v>
      </c>
      <c r="S21" s="152"/>
      <c r="T21" s="150">
        <v>75</v>
      </c>
      <c r="U21" s="149"/>
      <c r="V21" s="149">
        <v>65</v>
      </c>
      <c r="W21" s="149">
        <v>70</v>
      </c>
      <c r="X21" s="149">
        <v>60</v>
      </c>
      <c r="Y21" s="149">
        <v>76</v>
      </c>
      <c r="Z21" s="149">
        <v>73</v>
      </c>
      <c r="AA21" s="152"/>
      <c r="AB21" s="150">
        <v>74</v>
      </c>
      <c r="AC21" s="149"/>
      <c r="AD21" s="149">
        <v>68</v>
      </c>
      <c r="AE21" s="149">
        <v>75</v>
      </c>
      <c r="AF21" s="149">
        <v>60</v>
      </c>
      <c r="AG21" s="149">
        <v>75</v>
      </c>
      <c r="AH21" s="149">
        <v>70</v>
      </c>
      <c r="AI21" s="152"/>
      <c r="AJ21" s="61">
        <f t="shared" si="0"/>
        <v>74</v>
      </c>
      <c r="AK21" s="62">
        <f t="shared" si="1"/>
        <v>74</v>
      </c>
      <c r="AL21" s="63">
        <f t="shared" si="2"/>
        <v>73.5</v>
      </c>
      <c r="AM21" s="64">
        <f t="shared" si="3"/>
        <v>90.5</v>
      </c>
      <c r="AN21" s="65">
        <f t="shared" si="4"/>
        <v>78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150">
        <v>75</v>
      </c>
      <c r="E22" s="149"/>
      <c r="F22" s="149">
        <v>79</v>
      </c>
      <c r="G22" s="149"/>
      <c r="H22" s="149">
        <v>73</v>
      </c>
      <c r="I22" s="149"/>
      <c r="J22" s="149">
        <v>76</v>
      </c>
      <c r="K22" s="152"/>
      <c r="L22" s="150">
        <v>80</v>
      </c>
      <c r="M22" s="149"/>
      <c r="N22" s="149">
        <v>79</v>
      </c>
      <c r="O22" s="149"/>
      <c r="P22" s="149">
        <v>70</v>
      </c>
      <c r="Q22" s="149"/>
      <c r="R22" s="149">
        <v>75</v>
      </c>
      <c r="S22" s="152"/>
      <c r="T22" s="150">
        <v>75</v>
      </c>
      <c r="U22" s="149"/>
      <c r="V22" s="149">
        <v>80</v>
      </c>
      <c r="W22" s="149"/>
      <c r="X22" s="149">
        <v>70</v>
      </c>
      <c r="Y22" s="149"/>
      <c r="Z22" s="149">
        <v>77</v>
      </c>
      <c r="AA22" s="152"/>
      <c r="AB22" s="150">
        <v>82</v>
      </c>
      <c r="AC22" s="149"/>
      <c r="AD22" s="149">
        <v>75</v>
      </c>
      <c r="AE22" s="149"/>
      <c r="AF22" s="149">
        <v>70</v>
      </c>
      <c r="AG22" s="149"/>
      <c r="AH22" s="149">
        <v>75</v>
      </c>
      <c r="AI22" s="152"/>
      <c r="AJ22" s="61">
        <f t="shared" si="0"/>
        <v>75.75</v>
      </c>
      <c r="AK22" s="62">
        <f t="shared" si="1"/>
        <v>76</v>
      </c>
      <c r="AL22" s="63">
        <f t="shared" si="2"/>
        <v>75.5</v>
      </c>
      <c r="AM22" s="64">
        <f t="shared" si="3"/>
        <v>75.5</v>
      </c>
      <c r="AN22" s="65">
        <f t="shared" si="4"/>
        <v>75.6875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75.6875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150">
        <v>75</v>
      </c>
      <c r="E23" s="149"/>
      <c r="F23" s="149">
        <v>78</v>
      </c>
      <c r="G23" s="149"/>
      <c r="H23" s="149">
        <v>70</v>
      </c>
      <c r="I23" s="149"/>
      <c r="J23" s="149">
        <v>75</v>
      </c>
      <c r="K23" s="152"/>
      <c r="L23" s="150">
        <v>80</v>
      </c>
      <c r="M23" s="149"/>
      <c r="N23" s="149">
        <v>79</v>
      </c>
      <c r="O23" s="149"/>
      <c r="P23" s="149">
        <v>72</v>
      </c>
      <c r="Q23" s="149"/>
      <c r="R23" s="149">
        <v>75</v>
      </c>
      <c r="S23" s="152"/>
      <c r="T23" s="150">
        <v>80</v>
      </c>
      <c r="U23" s="149"/>
      <c r="V23" s="149">
        <v>79</v>
      </c>
      <c r="W23" s="149"/>
      <c r="X23" s="149">
        <v>70</v>
      </c>
      <c r="Y23" s="149"/>
      <c r="Z23" s="149">
        <v>75</v>
      </c>
      <c r="AA23" s="152"/>
      <c r="AB23" s="150">
        <v>82</v>
      </c>
      <c r="AC23" s="149"/>
      <c r="AD23" s="149">
        <v>75</v>
      </c>
      <c r="AE23" s="149"/>
      <c r="AF23" s="149">
        <v>70</v>
      </c>
      <c r="AG23" s="149"/>
      <c r="AH23" s="149">
        <v>75</v>
      </c>
      <c r="AI23" s="152"/>
      <c r="AJ23" s="61">
        <f t="shared" si="0"/>
        <v>74.5</v>
      </c>
      <c r="AK23" s="62">
        <f t="shared" si="1"/>
        <v>76.5</v>
      </c>
      <c r="AL23" s="63">
        <f t="shared" si="2"/>
        <v>76</v>
      </c>
      <c r="AM23" s="64">
        <f t="shared" si="3"/>
        <v>75.5</v>
      </c>
      <c r="AN23" s="65">
        <f t="shared" si="4"/>
        <v>75.625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150">
        <v>90</v>
      </c>
      <c r="E24" s="149"/>
      <c r="F24" s="149">
        <v>65</v>
      </c>
      <c r="G24" s="149">
        <v>75</v>
      </c>
      <c r="H24" s="149">
        <v>79</v>
      </c>
      <c r="I24" s="149"/>
      <c r="J24" s="149">
        <v>89</v>
      </c>
      <c r="K24" s="152"/>
      <c r="L24" s="150">
        <v>85</v>
      </c>
      <c r="M24" s="149"/>
      <c r="N24" s="149">
        <v>60</v>
      </c>
      <c r="O24" s="149">
        <v>82</v>
      </c>
      <c r="P24" s="149">
        <v>80</v>
      </c>
      <c r="Q24" s="149"/>
      <c r="R24" s="149">
        <v>80</v>
      </c>
      <c r="S24" s="152"/>
      <c r="T24" s="150">
        <v>95</v>
      </c>
      <c r="U24" s="149"/>
      <c r="V24" s="149">
        <v>70</v>
      </c>
      <c r="W24" s="149"/>
      <c r="X24" s="149">
        <v>79</v>
      </c>
      <c r="Y24" s="149"/>
      <c r="Z24" s="149">
        <v>88</v>
      </c>
      <c r="AA24" s="152"/>
      <c r="AB24" s="150">
        <v>89</v>
      </c>
      <c r="AC24" s="149"/>
      <c r="AD24" s="149">
        <v>60</v>
      </c>
      <c r="AE24" s="149">
        <v>89</v>
      </c>
      <c r="AF24" s="149">
        <v>80</v>
      </c>
      <c r="AG24" s="149"/>
      <c r="AH24" s="149">
        <v>83</v>
      </c>
      <c r="AI24" s="152"/>
      <c r="AJ24" s="61">
        <f t="shared" si="0"/>
        <v>83.25</v>
      </c>
      <c r="AK24" s="62">
        <f t="shared" si="1"/>
        <v>81.75</v>
      </c>
      <c r="AL24" s="63">
        <f t="shared" si="2"/>
        <v>83</v>
      </c>
      <c r="AM24" s="64">
        <f t="shared" si="3"/>
        <v>85.25</v>
      </c>
      <c r="AN24" s="65">
        <f t="shared" si="4"/>
        <v>83.3125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83.3125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150"/>
      <c r="E25" s="149"/>
      <c r="F25" s="149"/>
      <c r="G25" s="149"/>
      <c r="H25" s="149"/>
      <c r="I25" s="149"/>
      <c r="J25" s="149"/>
      <c r="K25" s="152"/>
      <c r="L25" s="150"/>
      <c r="M25" s="149"/>
      <c r="N25" s="149"/>
      <c r="O25" s="149"/>
      <c r="P25" s="149"/>
      <c r="Q25" s="149"/>
      <c r="R25" s="149"/>
      <c r="S25" s="152"/>
      <c r="T25" s="150"/>
      <c r="U25" s="149"/>
      <c r="V25" s="149"/>
      <c r="W25" s="149"/>
      <c r="X25" s="149"/>
      <c r="Y25" s="149"/>
      <c r="Z25" s="149"/>
      <c r="AA25" s="152"/>
      <c r="AB25" s="150"/>
      <c r="AC25" s="149"/>
      <c r="AD25" s="149"/>
      <c r="AE25" s="149"/>
      <c r="AF25" s="149"/>
      <c r="AG25" s="149"/>
      <c r="AH25" s="149"/>
      <c r="AI25" s="152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150">
        <v>80</v>
      </c>
      <c r="E26" s="149"/>
      <c r="F26" s="149">
        <v>76</v>
      </c>
      <c r="G26" s="149"/>
      <c r="H26" s="149">
        <v>76</v>
      </c>
      <c r="I26" s="149"/>
      <c r="J26" s="149">
        <v>80</v>
      </c>
      <c r="K26" s="152"/>
      <c r="L26" s="150">
        <v>85</v>
      </c>
      <c r="M26" s="149"/>
      <c r="N26" s="149">
        <v>78</v>
      </c>
      <c r="O26" s="149"/>
      <c r="P26" s="149">
        <v>78</v>
      </c>
      <c r="Q26" s="149"/>
      <c r="R26" s="149">
        <v>88</v>
      </c>
      <c r="S26" s="152"/>
      <c r="T26" s="150">
        <v>88</v>
      </c>
      <c r="U26" s="149"/>
      <c r="V26" s="149">
        <v>75</v>
      </c>
      <c r="W26" s="149"/>
      <c r="X26" s="149">
        <v>77</v>
      </c>
      <c r="Y26" s="149"/>
      <c r="Z26" s="149">
        <v>89</v>
      </c>
      <c r="AA26" s="152"/>
      <c r="AB26" s="150">
        <v>82</v>
      </c>
      <c r="AC26" s="149"/>
      <c r="AD26" s="149">
        <v>79</v>
      </c>
      <c r="AE26" s="149"/>
      <c r="AF26" s="149">
        <v>75</v>
      </c>
      <c r="AG26" s="149"/>
      <c r="AH26" s="149">
        <v>89</v>
      </c>
      <c r="AI26" s="152"/>
      <c r="AJ26" s="61">
        <f t="shared" si="0"/>
        <v>78</v>
      </c>
      <c r="AK26" s="62">
        <f t="shared" si="1"/>
        <v>82.25</v>
      </c>
      <c r="AL26" s="63">
        <f t="shared" si="2"/>
        <v>82.25</v>
      </c>
      <c r="AM26" s="64">
        <f t="shared" si="3"/>
        <v>81.25</v>
      </c>
      <c r="AN26" s="65">
        <f t="shared" si="4"/>
        <v>80.9375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80.9375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150">
        <v>70</v>
      </c>
      <c r="E27" s="149"/>
      <c r="F27" s="149">
        <v>76</v>
      </c>
      <c r="G27" s="149"/>
      <c r="H27" s="149">
        <v>80</v>
      </c>
      <c r="I27" s="149"/>
      <c r="J27" s="149">
        <v>70</v>
      </c>
      <c r="K27" s="152"/>
      <c r="L27" s="150">
        <v>72</v>
      </c>
      <c r="M27" s="149"/>
      <c r="N27" s="149">
        <v>77</v>
      </c>
      <c r="O27" s="149"/>
      <c r="P27" s="149">
        <v>82</v>
      </c>
      <c r="Q27" s="149"/>
      <c r="R27" s="149">
        <v>70</v>
      </c>
      <c r="S27" s="152"/>
      <c r="T27" s="150">
        <v>75</v>
      </c>
      <c r="U27" s="149"/>
      <c r="V27" s="149">
        <v>72</v>
      </c>
      <c r="W27" s="149"/>
      <c r="X27" s="149">
        <v>83</v>
      </c>
      <c r="Y27" s="149"/>
      <c r="Z27" s="149">
        <v>73</v>
      </c>
      <c r="AA27" s="152"/>
      <c r="AB27" s="150">
        <v>70</v>
      </c>
      <c r="AC27" s="149"/>
      <c r="AD27" s="149">
        <v>75</v>
      </c>
      <c r="AE27" s="149"/>
      <c r="AF27" s="149">
        <v>85</v>
      </c>
      <c r="AG27" s="149"/>
      <c r="AH27" s="149">
        <v>76</v>
      </c>
      <c r="AI27" s="152"/>
      <c r="AJ27" s="61">
        <f t="shared" si="0"/>
        <v>74</v>
      </c>
      <c r="AK27" s="62">
        <f t="shared" si="1"/>
        <v>75.25</v>
      </c>
      <c r="AL27" s="63">
        <f t="shared" si="2"/>
        <v>75.75</v>
      </c>
      <c r="AM27" s="64">
        <f t="shared" si="3"/>
        <v>76.5</v>
      </c>
      <c r="AN27" s="65">
        <f t="shared" si="4"/>
        <v>75.375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75.375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150">
        <v>80</v>
      </c>
      <c r="E28" s="149"/>
      <c r="F28" s="149">
        <v>75</v>
      </c>
      <c r="G28" s="149"/>
      <c r="H28" s="149">
        <v>79</v>
      </c>
      <c r="I28" s="149"/>
      <c r="J28" s="149">
        <v>80</v>
      </c>
      <c r="K28" s="152"/>
      <c r="L28" s="150">
        <v>82</v>
      </c>
      <c r="M28" s="149"/>
      <c r="N28" s="149">
        <v>78</v>
      </c>
      <c r="O28" s="149"/>
      <c r="P28" s="149">
        <v>75</v>
      </c>
      <c r="Q28" s="149"/>
      <c r="R28" s="149">
        <v>83</v>
      </c>
      <c r="S28" s="152"/>
      <c r="T28" s="150">
        <v>83</v>
      </c>
      <c r="U28" s="149"/>
      <c r="V28" s="149">
        <v>75</v>
      </c>
      <c r="W28" s="149"/>
      <c r="X28" s="149">
        <v>79</v>
      </c>
      <c r="Y28" s="149"/>
      <c r="Z28" s="149">
        <v>80</v>
      </c>
      <c r="AA28" s="152"/>
      <c r="AB28" s="150">
        <v>79</v>
      </c>
      <c r="AC28" s="149"/>
      <c r="AD28" s="149">
        <v>76</v>
      </c>
      <c r="AE28" s="149"/>
      <c r="AF28" s="149">
        <v>74</v>
      </c>
      <c r="AG28" s="149"/>
      <c r="AH28" s="149">
        <v>80</v>
      </c>
      <c r="AI28" s="152"/>
      <c r="AJ28" s="61">
        <f t="shared" si="0"/>
        <v>78.5</v>
      </c>
      <c r="AK28" s="62">
        <f t="shared" si="1"/>
        <v>79.5</v>
      </c>
      <c r="AL28" s="63">
        <f t="shared" si="2"/>
        <v>79.25</v>
      </c>
      <c r="AM28" s="64">
        <f t="shared" si="3"/>
        <v>77.25</v>
      </c>
      <c r="AN28" s="65">
        <f t="shared" si="4"/>
        <v>78.625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78.625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150">
        <v>80</v>
      </c>
      <c r="E29" s="149"/>
      <c r="F29" s="149">
        <v>79</v>
      </c>
      <c r="G29" s="149"/>
      <c r="H29" s="149">
        <v>70</v>
      </c>
      <c r="I29" s="149"/>
      <c r="J29" s="149">
        <v>85</v>
      </c>
      <c r="K29" s="152"/>
      <c r="L29" s="150">
        <v>85</v>
      </c>
      <c r="M29" s="149"/>
      <c r="N29" s="149">
        <v>78</v>
      </c>
      <c r="O29" s="149"/>
      <c r="P29" s="149">
        <v>72</v>
      </c>
      <c r="Q29" s="149"/>
      <c r="R29" s="149">
        <v>90</v>
      </c>
      <c r="S29" s="152"/>
      <c r="T29" s="150">
        <v>78</v>
      </c>
      <c r="U29" s="149"/>
      <c r="V29" s="149">
        <v>80</v>
      </c>
      <c r="W29" s="149"/>
      <c r="X29" s="149">
        <v>73</v>
      </c>
      <c r="Y29" s="149"/>
      <c r="Z29" s="149">
        <v>95</v>
      </c>
      <c r="AA29" s="152"/>
      <c r="AB29" s="150">
        <v>75</v>
      </c>
      <c r="AC29" s="149"/>
      <c r="AD29" s="149">
        <v>85</v>
      </c>
      <c r="AE29" s="149"/>
      <c r="AF29" s="149">
        <v>70</v>
      </c>
      <c r="AG29" s="149"/>
      <c r="AH29" s="149">
        <v>99</v>
      </c>
      <c r="AI29" s="152"/>
      <c r="AJ29" s="61">
        <f t="shared" si="0"/>
        <v>78.5</v>
      </c>
      <c r="AK29" s="62">
        <f t="shared" si="1"/>
        <v>81.25</v>
      </c>
      <c r="AL29" s="63">
        <f t="shared" si="2"/>
        <v>81.5</v>
      </c>
      <c r="AM29" s="64">
        <f t="shared" si="3"/>
        <v>82.25</v>
      </c>
      <c r="AN29" s="65">
        <f t="shared" si="4"/>
        <v>80.875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80.875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150">
        <v>70</v>
      </c>
      <c r="E30" s="149"/>
      <c r="F30" s="149">
        <v>75</v>
      </c>
      <c r="G30" s="149"/>
      <c r="H30" s="149">
        <v>78</v>
      </c>
      <c r="I30" s="149"/>
      <c r="J30" s="149">
        <v>88</v>
      </c>
      <c r="K30" s="152"/>
      <c r="L30" s="150">
        <v>78</v>
      </c>
      <c r="M30" s="149"/>
      <c r="N30" s="149">
        <v>70</v>
      </c>
      <c r="O30" s="149"/>
      <c r="P30" s="149">
        <v>80</v>
      </c>
      <c r="Q30" s="149"/>
      <c r="R30" s="149">
        <v>89</v>
      </c>
      <c r="S30" s="152"/>
      <c r="T30" s="150">
        <v>73</v>
      </c>
      <c r="U30" s="149"/>
      <c r="V30" s="149">
        <v>78</v>
      </c>
      <c r="W30" s="149"/>
      <c r="X30" s="149">
        <v>75</v>
      </c>
      <c r="Y30" s="149"/>
      <c r="Z30" s="149">
        <v>90</v>
      </c>
      <c r="AA30" s="152"/>
      <c r="AB30" s="150">
        <v>75</v>
      </c>
      <c r="AC30" s="149"/>
      <c r="AD30" s="149">
        <v>77</v>
      </c>
      <c r="AE30" s="149"/>
      <c r="AF30" s="149">
        <v>80</v>
      </c>
      <c r="AG30" s="149"/>
      <c r="AH30" s="149">
        <v>93</v>
      </c>
      <c r="AI30" s="152"/>
      <c r="AJ30" s="61">
        <f t="shared" si="0"/>
        <v>77.75</v>
      </c>
      <c r="AK30" s="62">
        <f t="shared" si="1"/>
        <v>79.25</v>
      </c>
      <c r="AL30" s="63">
        <f t="shared" si="2"/>
        <v>79</v>
      </c>
      <c r="AM30" s="64">
        <f t="shared" si="3"/>
        <v>81.25</v>
      </c>
      <c r="AN30" s="65">
        <f t="shared" si="4"/>
        <v>79.3125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79.3125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150">
        <v>80</v>
      </c>
      <c r="E31" s="149"/>
      <c r="F31" s="149">
        <v>85</v>
      </c>
      <c r="G31" s="149"/>
      <c r="H31" s="149">
        <v>70</v>
      </c>
      <c r="I31" s="149"/>
      <c r="J31" s="149">
        <v>90</v>
      </c>
      <c r="K31" s="152"/>
      <c r="L31" s="150">
        <v>86</v>
      </c>
      <c r="M31" s="149"/>
      <c r="N31" s="149">
        <v>87</v>
      </c>
      <c r="O31" s="149"/>
      <c r="P31" s="149">
        <v>73</v>
      </c>
      <c r="Q31" s="149"/>
      <c r="R31" s="149">
        <v>92</v>
      </c>
      <c r="S31" s="152"/>
      <c r="T31" s="150">
        <v>80</v>
      </c>
      <c r="U31" s="149"/>
      <c r="V31" s="149">
        <v>88</v>
      </c>
      <c r="W31" s="149"/>
      <c r="X31" s="149">
        <v>70</v>
      </c>
      <c r="Y31" s="149"/>
      <c r="Z31" s="149">
        <v>93</v>
      </c>
      <c r="AA31" s="152"/>
      <c r="AB31" s="150">
        <v>85</v>
      </c>
      <c r="AC31" s="149"/>
      <c r="AD31" s="149">
        <v>89</v>
      </c>
      <c r="AE31" s="149"/>
      <c r="AF31" s="149">
        <v>72</v>
      </c>
      <c r="AG31" s="149"/>
      <c r="AH31" s="149">
        <v>95</v>
      </c>
      <c r="AI31" s="152"/>
      <c r="AJ31" s="61">
        <f t="shared" si="0"/>
        <v>81.25</v>
      </c>
      <c r="AK31" s="62">
        <f t="shared" si="1"/>
        <v>84.5</v>
      </c>
      <c r="AL31" s="63">
        <f t="shared" si="2"/>
        <v>82.75</v>
      </c>
      <c r="AM31" s="64">
        <f t="shared" si="3"/>
        <v>85.25</v>
      </c>
      <c r="AN31" s="65">
        <f t="shared" si="4"/>
        <v>83.4375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83.4375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150">
        <v>75</v>
      </c>
      <c r="E32" s="149"/>
      <c r="F32" s="149">
        <v>78</v>
      </c>
      <c r="G32" s="149"/>
      <c r="H32" s="149">
        <v>78</v>
      </c>
      <c r="I32" s="149"/>
      <c r="J32" s="149">
        <v>75</v>
      </c>
      <c r="K32" s="152"/>
      <c r="L32" s="150">
        <v>77</v>
      </c>
      <c r="M32" s="149"/>
      <c r="N32" s="149">
        <v>79</v>
      </c>
      <c r="O32" s="149"/>
      <c r="P32" s="149">
        <v>75</v>
      </c>
      <c r="Q32" s="149"/>
      <c r="R32" s="149">
        <v>77</v>
      </c>
      <c r="S32" s="152"/>
      <c r="T32" s="150">
        <v>80</v>
      </c>
      <c r="U32" s="149"/>
      <c r="V32" s="149">
        <v>75</v>
      </c>
      <c r="W32" s="149"/>
      <c r="X32" s="149">
        <v>80</v>
      </c>
      <c r="Y32" s="149"/>
      <c r="Z32" s="149">
        <v>78</v>
      </c>
      <c r="AA32" s="152"/>
      <c r="AB32" s="150">
        <v>79</v>
      </c>
      <c r="AC32" s="149"/>
      <c r="AD32" s="149">
        <v>80</v>
      </c>
      <c r="AE32" s="149"/>
      <c r="AF32" s="149">
        <v>80</v>
      </c>
      <c r="AG32" s="149"/>
      <c r="AH32" s="149">
        <v>75</v>
      </c>
      <c r="AI32" s="152"/>
      <c r="AJ32" s="61">
        <f t="shared" si="0"/>
        <v>76.5</v>
      </c>
      <c r="AK32" s="62">
        <f t="shared" si="1"/>
        <v>77</v>
      </c>
      <c r="AL32" s="63">
        <f t="shared" si="2"/>
        <v>78.25</v>
      </c>
      <c r="AM32" s="64">
        <f t="shared" si="3"/>
        <v>78.5</v>
      </c>
      <c r="AN32" s="65">
        <f t="shared" si="4"/>
        <v>77.5625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77.5625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150">
        <v>80</v>
      </c>
      <c r="E33" s="149"/>
      <c r="F33" s="149">
        <v>85</v>
      </c>
      <c r="G33" s="149"/>
      <c r="H33" s="149">
        <v>70</v>
      </c>
      <c r="I33" s="149"/>
      <c r="J33" s="149">
        <v>72</v>
      </c>
      <c r="K33" s="152"/>
      <c r="L33" s="150">
        <v>95</v>
      </c>
      <c r="M33" s="149"/>
      <c r="N33" s="149">
        <v>90</v>
      </c>
      <c r="O33" s="149"/>
      <c r="P33" s="149">
        <v>76</v>
      </c>
      <c r="Q33" s="149"/>
      <c r="R33" s="149">
        <v>75</v>
      </c>
      <c r="S33" s="152"/>
      <c r="T33" s="150">
        <v>89</v>
      </c>
      <c r="U33" s="149"/>
      <c r="V33" s="149">
        <v>90</v>
      </c>
      <c r="W33" s="149"/>
      <c r="X33" s="149">
        <v>76</v>
      </c>
      <c r="Y33" s="149"/>
      <c r="Z33" s="149">
        <v>79</v>
      </c>
      <c r="AA33" s="152"/>
      <c r="AB33" s="150">
        <v>96</v>
      </c>
      <c r="AC33" s="149"/>
      <c r="AD33" s="149">
        <v>90</v>
      </c>
      <c r="AE33" s="149"/>
      <c r="AF33" s="149">
        <v>70</v>
      </c>
      <c r="AG33" s="149"/>
      <c r="AH33" s="149">
        <v>79</v>
      </c>
      <c r="AI33" s="152"/>
      <c r="AJ33" s="61">
        <f t="shared" si="0"/>
        <v>76.75</v>
      </c>
      <c r="AK33" s="62">
        <f t="shared" si="1"/>
        <v>84</v>
      </c>
      <c r="AL33" s="63">
        <f t="shared" si="2"/>
        <v>83.5</v>
      </c>
      <c r="AM33" s="64">
        <f t="shared" si="3"/>
        <v>83.75</v>
      </c>
      <c r="AN33" s="65">
        <f t="shared" si="4"/>
        <v>82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150">
        <v>75</v>
      </c>
      <c r="E34" s="149"/>
      <c r="F34" s="149"/>
      <c r="G34" s="149"/>
      <c r="H34" s="149"/>
      <c r="I34" s="149"/>
      <c r="J34" s="149"/>
      <c r="K34" s="152"/>
      <c r="L34" s="150">
        <v>80</v>
      </c>
      <c r="M34" s="149"/>
      <c r="N34" s="149"/>
      <c r="O34" s="149"/>
      <c r="P34" s="149"/>
      <c r="Q34" s="149"/>
      <c r="R34" s="149"/>
      <c r="S34" s="152"/>
      <c r="T34" s="150">
        <v>78</v>
      </c>
      <c r="U34" s="149"/>
      <c r="V34" s="149"/>
      <c r="W34" s="149"/>
      <c r="X34" s="149"/>
      <c r="Y34" s="149"/>
      <c r="Z34" s="149"/>
      <c r="AA34" s="152"/>
      <c r="AB34" s="150">
        <v>75</v>
      </c>
      <c r="AC34" s="149"/>
      <c r="AD34" s="149"/>
      <c r="AE34" s="149"/>
      <c r="AF34" s="149"/>
      <c r="AG34" s="149"/>
      <c r="AH34" s="149"/>
      <c r="AI34" s="152"/>
      <c r="AJ34" s="61">
        <f t="shared" si="0"/>
        <v>18.75</v>
      </c>
      <c r="AK34" s="62">
        <f t="shared" si="1"/>
        <v>20</v>
      </c>
      <c r="AL34" s="63">
        <f t="shared" si="2"/>
        <v>19.5</v>
      </c>
      <c r="AM34" s="64">
        <f t="shared" si="3"/>
        <v>18.75</v>
      </c>
      <c r="AN34" s="65">
        <f t="shared" si="4"/>
        <v>19.25</v>
      </c>
      <c r="AO34" s="54"/>
      <c r="AQ34" s="71">
        <f t="shared" si="5"/>
        <v>9.625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19.25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150"/>
      <c r="E35" s="149"/>
      <c r="F35" s="149"/>
      <c r="G35" s="149"/>
      <c r="H35" s="149"/>
      <c r="I35" s="149"/>
      <c r="J35" s="149"/>
      <c r="K35" s="152"/>
      <c r="L35" s="150"/>
      <c r="M35" s="149"/>
      <c r="N35" s="149"/>
      <c r="O35" s="149"/>
      <c r="P35" s="149"/>
      <c r="Q35" s="149"/>
      <c r="R35" s="149"/>
      <c r="S35" s="152"/>
      <c r="T35" s="150"/>
      <c r="U35" s="149"/>
      <c r="V35" s="149"/>
      <c r="W35" s="149"/>
      <c r="X35" s="149"/>
      <c r="Y35" s="149"/>
      <c r="Z35" s="149"/>
      <c r="AA35" s="152"/>
      <c r="AB35" s="150"/>
      <c r="AC35" s="149"/>
      <c r="AD35" s="149"/>
      <c r="AE35" s="149"/>
      <c r="AF35" s="149"/>
      <c r="AG35" s="149"/>
      <c r="AH35" s="149"/>
      <c r="AI35" s="152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150">
        <v>75</v>
      </c>
      <c r="E36" s="149"/>
      <c r="F36" s="149">
        <v>78</v>
      </c>
      <c r="G36" s="149"/>
      <c r="H36" s="149">
        <v>80</v>
      </c>
      <c r="I36" s="149"/>
      <c r="J36" s="149">
        <v>80</v>
      </c>
      <c r="K36" s="152"/>
      <c r="L36" s="150">
        <v>70</v>
      </c>
      <c r="M36" s="149"/>
      <c r="N36" s="149">
        <v>79</v>
      </c>
      <c r="O36" s="149"/>
      <c r="P36" s="149">
        <v>75</v>
      </c>
      <c r="Q36" s="149"/>
      <c r="R36" s="149">
        <v>80</v>
      </c>
      <c r="S36" s="152"/>
      <c r="T36" s="150">
        <v>75</v>
      </c>
      <c r="U36" s="149"/>
      <c r="V36" s="149">
        <v>73</v>
      </c>
      <c r="W36" s="149"/>
      <c r="X36" s="149">
        <v>79</v>
      </c>
      <c r="Y36" s="149"/>
      <c r="Z36" s="149">
        <v>80</v>
      </c>
      <c r="AA36" s="152"/>
      <c r="AB36" s="150">
        <v>79</v>
      </c>
      <c r="AC36" s="149"/>
      <c r="AD36" s="149">
        <v>75</v>
      </c>
      <c r="AE36" s="149"/>
      <c r="AF36" s="149">
        <v>79</v>
      </c>
      <c r="AG36" s="149"/>
      <c r="AH36" s="149">
        <v>85</v>
      </c>
      <c r="AI36" s="152"/>
      <c r="AJ36" s="61">
        <f t="shared" si="0"/>
        <v>78.25</v>
      </c>
      <c r="AK36" s="62">
        <f t="shared" si="1"/>
        <v>76</v>
      </c>
      <c r="AL36" s="63">
        <f t="shared" si="2"/>
        <v>76.75</v>
      </c>
      <c r="AM36" s="64">
        <f t="shared" si="3"/>
        <v>79.5</v>
      </c>
      <c r="AN36" s="65">
        <f t="shared" si="4"/>
        <v>77.625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77.625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150">
        <v>70</v>
      </c>
      <c r="E37" s="149"/>
      <c r="F37" s="149">
        <v>75</v>
      </c>
      <c r="G37" s="149"/>
      <c r="H37" s="149">
        <v>70</v>
      </c>
      <c r="I37" s="149"/>
      <c r="J37" s="149">
        <v>75</v>
      </c>
      <c r="K37" s="152"/>
      <c r="L37" s="150">
        <v>78</v>
      </c>
      <c r="M37" s="149"/>
      <c r="N37" s="149">
        <v>72</v>
      </c>
      <c r="O37" s="149"/>
      <c r="P37" s="149">
        <v>70</v>
      </c>
      <c r="Q37" s="149"/>
      <c r="R37" s="149">
        <v>72</v>
      </c>
      <c r="S37" s="152"/>
      <c r="T37" s="150">
        <v>70</v>
      </c>
      <c r="U37" s="149"/>
      <c r="V37" s="149">
        <v>75</v>
      </c>
      <c r="W37" s="149"/>
      <c r="X37" s="149">
        <v>71</v>
      </c>
      <c r="Y37" s="149"/>
      <c r="Z37" s="149">
        <v>70</v>
      </c>
      <c r="AA37" s="152"/>
      <c r="AB37" s="150">
        <v>77</v>
      </c>
      <c r="AC37" s="149"/>
      <c r="AD37" s="149">
        <v>73</v>
      </c>
      <c r="AE37" s="149"/>
      <c r="AF37" s="149">
        <v>70</v>
      </c>
      <c r="AG37" s="149"/>
      <c r="AH37" s="149">
        <v>74</v>
      </c>
      <c r="AI37" s="152"/>
      <c r="AJ37" s="61">
        <f t="shared" si="0"/>
        <v>72.5</v>
      </c>
      <c r="AK37" s="62">
        <f t="shared" si="1"/>
        <v>73</v>
      </c>
      <c r="AL37" s="63">
        <f t="shared" si="2"/>
        <v>71.5</v>
      </c>
      <c r="AM37" s="64">
        <f t="shared" si="3"/>
        <v>73.5</v>
      </c>
      <c r="AN37" s="65">
        <f t="shared" si="4"/>
        <v>72.625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72.625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150">
        <v>85</v>
      </c>
      <c r="E38" s="149"/>
      <c r="F38" s="149">
        <v>90</v>
      </c>
      <c r="G38" s="149"/>
      <c r="H38" s="149">
        <v>89</v>
      </c>
      <c r="I38" s="149"/>
      <c r="J38" s="149">
        <v>90</v>
      </c>
      <c r="K38" s="152"/>
      <c r="L38" s="150">
        <v>85</v>
      </c>
      <c r="M38" s="149"/>
      <c r="N38" s="149">
        <v>90</v>
      </c>
      <c r="O38" s="149"/>
      <c r="P38" s="149">
        <v>90</v>
      </c>
      <c r="Q38" s="149"/>
      <c r="R38" s="149">
        <v>95</v>
      </c>
      <c r="S38" s="152"/>
      <c r="T38" s="150">
        <v>87</v>
      </c>
      <c r="U38" s="149"/>
      <c r="V38" s="149">
        <v>86</v>
      </c>
      <c r="W38" s="149"/>
      <c r="X38" s="149">
        <v>90</v>
      </c>
      <c r="Y38" s="149"/>
      <c r="Z38" s="149">
        <v>97</v>
      </c>
      <c r="AA38" s="152"/>
      <c r="AB38" s="150">
        <v>85</v>
      </c>
      <c r="AC38" s="149"/>
      <c r="AD38" s="149">
        <v>95</v>
      </c>
      <c r="AE38" s="149"/>
      <c r="AF38" s="149">
        <v>95</v>
      </c>
      <c r="AG38" s="149"/>
      <c r="AH38" s="149">
        <v>97</v>
      </c>
      <c r="AI38" s="152"/>
      <c r="AJ38" s="61">
        <f t="shared" si="0"/>
        <v>88.5</v>
      </c>
      <c r="AK38" s="62">
        <f t="shared" si="1"/>
        <v>90</v>
      </c>
      <c r="AL38" s="63">
        <f t="shared" si="2"/>
        <v>90</v>
      </c>
      <c r="AM38" s="64">
        <f t="shared" si="3"/>
        <v>93</v>
      </c>
      <c r="AN38" s="65">
        <f t="shared" si="4"/>
        <v>90.375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90.375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150">
        <v>80</v>
      </c>
      <c r="E39" s="149"/>
      <c r="F39" s="149">
        <v>83</v>
      </c>
      <c r="G39" s="149"/>
      <c r="H39" s="149">
        <v>78</v>
      </c>
      <c r="I39" s="149"/>
      <c r="J39" s="149">
        <v>86</v>
      </c>
      <c r="K39" s="152"/>
      <c r="L39" s="150">
        <v>82</v>
      </c>
      <c r="M39" s="149"/>
      <c r="N39" s="149">
        <v>80</v>
      </c>
      <c r="O39" s="149"/>
      <c r="P39" s="149">
        <v>82</v>
      </c>
      <c r="Q39" s="149"/>
      <c r="R39" s="149">
        <v>89</v>
      </c>
      <c r="S39" s="152"/>
      <c r="T39" s="150">
        <v>85</v>
      </c>
      <c r="U39" s="149"/>
      <c r="V39" s="149">
        <v>80</v>
      </c>
      <c r="W39" s="149"/>
      <c r="X39" s="149">
        <v>75</v>
      </c>
      <c r="Y39" s="149"/>
      <c r="Z39" s="149">
        <v>85</v>
      </c>
      <c r="AA39" s="152"/>
      <c r="AB39" s="150">
        <v>88</v>
      </c>
      <c r="AC39" s="149"/>
      <c r="AD39" s="149">
        <v>82</v>
      </c>
      <c r="AE39" s="149"/>
      <c r="AF39" s="149">
        <v>75</v>
      </c>
      <c r="AG39" s="149"/>
      <c r="AH39" s="149">
        <v>87</v>
      </c>
      <c r="AI39" s="152"/>
      <c r="AJ39" s="61">
        <f t="shared" si="0"/>
        <v>81.75</v>
      </c>
      <c r="AK39" s="62">
        <f t="shared" si="1"/>
        <v>83.25</v>
      </c>
      <c r="AL39" s="63">
        <f t="shared" si="2"/>
        <v>81.25</v>
      </c>
      <c r="AM39" s="64">
        <f t="shared" si="3"/>
        <v>83</v>
      </c>
      <c r="AN39" s="65">
        <f t="shared" si="4"/>
        <v>82.3125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82.3125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150">
        <v>80</v>
      </c>
      <c r="E40" s="149"/>
      <c r="F40" s="149">
        <v>85</v>
      </c>
      <c r="G40" s="149"/>
      <c r="H40" s="149">
        <v>76</v>
      </c>
      <c r="I40" s="149"/>
      <c r="J40" s="149">
        <v>75</v>
      </c>
      <c r="K40" s="152"/>
      <c r="L40" s="150">
        <v>90</v>
      </c>
      <c r="M40" s="149"/>
      <c r="N40" s="149">
        <v>86</v>
      </c>
      <c r="O40" s="149"/>
      <c r="P40" s="149">
        <v>80</v>
      </c>
      <c r="Q40" s="149"/>
      <c r="R40" s="149">
        <v>76</v>
      </c>
      <c r="S40" s="152"/>
      <c r="T40" s="150">
        <v>87</v>
      </c>
      <c r="U40" s="149"/>
      <c r="V40" s="149">
        <v>88</v>
      </c>
      <c r="W40" s="149"/>
      <c r="X40" s="149">
        <v>85</v>
      </c>
      <c r="Y40" s="149"/>
      <c r="Z40" s="149">
        <v>80</v>
      </c>
      <c r="AA40" s="152"/>
      <c r="AB40" s="150">
        <v>80</v>
      </c>
      <c r="AC40" s="149"/>
      <c r="AD40" s="149">
        <v>85</v>
      </c>
      <c r="AE40" s="149"/>
      <c r="AF40" s="149">
        <v>80</v>
      </c>
      <c r="AG40" s="149"/>
      <c r="AH40" s="149">
        <v>75</v>
      </c>
      <c r="AI40" s="152"/>
      <c r="AJ40" s="61">
        <f t="shared" si="0"/>
        <v>79</v>
      </c>
      <c r="AK40" s="62">
        <f t="shared" si="1"/>
        <v>83</v>
      </c>
      <c r="AL40" s="63">
        <f t="shared" si="2"/>
        <v>85</v>
      </c>
      <c r="AM40" s="64">
        <f t="shared" si="3"/>
        <v>80</v>
      </c>
      <c r="AN40" s="65">
        <f t="shared" si="4"/>
        <v>81.75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81.75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150"/>
      <c r="E41" s="149"/>
      <c r="F41" s="149"/>
      <c r="G41" s="149"/>
      <c r="H41" s="149"/>
      <c r="I41" s="149"/>
      <c r="J41" s="149"/>
      <c r="K41" s="152"/>
      <c r="L41" s="150"/>
      <c r="M41" s="149"/>
      <c r="N41" s="149"/>
      <c r="O41" s="149"/>
      <c r="P41" s="149"/>
      <c r="Q41" s="149"/>
      <c r="R41" s="149"/>
      <c r="S41" s="152"/>
      <c r="T41" s="150"/>
      <c r="U41" s="149"/>
      <c r="V41" s="149"/>
      <c r="W41" s="149"/>
      <c r="X41" s="149"/>
      <c r="Y41" s="149"/>
      <c r="Z41" s="149"/>
      <c r="AA41" s="152"/>
      <c r="AB41" s="150"/>
      <c r="AC41" s="149"/>
      <c r="AD41" s="149"/>
      <c r="AE41" s="149"/>
      <c r="AF41" s="149"/>
      <c r="AG41" s="149"/>
      <c r="AH41" s="149"/>
      <c r="AI41" s="152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150">
        <v>80</v>
      </c>
      <c r="E42" s="149"/>
      <c r="F42" s="149">
        <v>85</v>
      </c>
      <c r="G42" s="149"/>
      <c r="H42" s="149">
        <v>80</v>
      </c>
      <c r="I42" s="149"/>
      <c r="J42" s="149">
        <v>76</v>
      </c>
      <c r="K42" s="152"/>
      <c r="L42" s="150">
        <v>83</v>
      </c>
      <c r="M42" s="149"/>
      <c r="N42" s="149">
        <v>80</v>
      </c>
      <c r="O42" s="149"/>
      <c r="P42" s="149">
        <v>79</v>
      </c>
      <c r="Q42" s="149"/>
      <c r="R42" s="149">
        <v>80</v>
      </c>
      <c r="S42" s="152"/>
      <c r="T42" s="150">
        <v>78</v>
      </c>
      <c r="U42" s="149"/>
      <c r="V42" s="149">
        <v>80</v>
      </c>
      <c r="W42" s="149"/>
      <c r="X42" s="149">
        <v>79</v>
      </c>
      <c r="Y42" s="149"/>
      <c r="Z42" s="149">
        <v>80</v>
      </c>
      <c r="AA42" s="152"/>
      <c r="AB42" s="150">
        <v>82</v>
      </c>
      <c r="AC42" s="149"/>
      <c r="AD42" s="149">
        <v>85</v>
      </c>
      <c r="AE42" s="149"/>
      <c r="AF42" s="149">
        <v>85</v>
      </c>
      <c r="AG42" s="149"/>
      <c r="AH42" s="149">
        <v>80</v>
      </c>
      <c r="AI42" s="152"/>
      <c r="AJ42" s="61">
        <f t="shared" si="0"/>
        <v>80.25</v>
      </c>
      <c r="AK42" s="62">
        <f t="shared" si="1"/>
        <v>80.5</v>
      </c>
      <c r="AL42" s="63">
        <f t="shared" si="2"/>
        <v>79.25</v>
      </c>
      <c r="AM42" s="64">
        <f t="shared" si="3"/>
        <v>83</v>
      </c>
      <c r="AN42" s="65">
        <f t="shared" si="4"/>
        <v>80.75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80.75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150"/>
      <c r="E43" s="149"/>
      <c r="F43" s="149"/>
      <c r="G43" s="149"/>
      <c r="H43" s="149"/>
      <c r="I43" s="149"/>
      <c r="J43" s="149"/>
      <c r="K43" s="152"/>
      <c r="L43" s="150"/>
      <c r="M43" s="149"/>
      <c r="N43" s="149"/>
      <c r="O43" s="149"/>
      <c r="P43" s="149"/>
      <c r="Q43" s="149"/>
      <c r="R43" s="149"/>
      <c r="S43" s="152"/>
      <c r="T43" s="150"/>
      <c r="U43" s="149"/>
      <c r="V43" s="149"/>
      <c r="W43" s="149"/>
      <c r="X43" s="149"/>
      <c r="Y43" s="149"/>
      <c r="Z43" s="149"/>
      <c r="AA43" s="152"/>
      <c r="AB43" s="150"/>
      <c r="AC43" s="149"/>
      <c r="AD43" s="149"/>
      <c r="AE43" s="149"/>
      <c r="AF43" s="149"/>
      <c r="AG43" s="149"/>
      <c r="AH43" s="149"/>
      <c r="AI43" s="152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150"/>
      <c r="E44" s="149"/>
      <c r="F44" s="149"/>
      <c r="G44" s="149"/>
      <c r="H44" s="149"/>
      <c r="I44" s="149"/>
      <c r="J44" s="149"/>
      <c r="K44" s="152"/>
      <c r="L44" s="150"/>
      <c r="M44" s="149"/>
      <c r="N44" s="149"/>
      <c r="O44" s="149"/>
      <c r="P44" s="149"/>
      <c r="Q44" s="149"/>
      <c r="R44" s="149"/>
      <c r="S44" s="152"/>
      <c r="T44" s="150"/>
      <c r="U44" s="149"/>
      <c r="V44" s="149"/>
      <c r="W44" s="149"/>
      <c r="X44" s="149"/>
      <c r="Y44" s="149"/>
      <c r="Z44" s="149"/>
      <c r="AA44" s="152"/>
      <c r="AB44" s="150"/>
      <c r="AC44" s="149"/>
      <c r="AD44" s="149"/>
      <c r="AE44" s="149"/>
      <c r="AF44" s="149"/>
      <c r="AG44" s="149"/>
      <c r="AH44" s="149"/>
      <c r="AI44" s="152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150"/>
      <c r="E45" s="149"/>
      <c r="F45" s="149"/>
      <c r="G45" s="149"/>
      <c r="H45" s="149"/>
      <c r="I45" s="149"/>
      <c r="J45" s="149"/>
      <c r="K45" s="152"/>
      <c r="L45" s="150"/>
      <c r="M45" s="149"/>
      <c r="N45" s="149"/>
      <c r="O45" s="149"/>
      <c r="P45" s="149"/>
      <c r="Q45" s="149"/>
      <c r="R45" s="149"/>
      <c r="S45" s="152"/>
      <c r="T45" s="150"/>
      <c r="U45" s="149"/>
      <c r="V45" s="149"/>
      <c r="W45" s="149"/>
      <c r="X45" s="149"/>
      <c r="Y45" s="149"/>
      <c r="Z45" s="149"/>
      <c r="AA45" s="152"/>
      <c r="AB45" s="150"/>
      <c r="AC45" s="149"/>
      <c r="AD45" s="149"/>
      <c r="AE45" s="149"/>
      <c r="AF45" s="149"/>
      <c r="AG45" s="149"/>
      <c r="AH45" s="149"/>
      <c r="AI45" s="152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65" t="s">
        <v>216</v>
      </c>
      <c r="C46" s="141" t="s">
        <v>217</v>
      </c>
      <c r="D46" s="150"/>
      <c r="E46" s="149"/>
      <c r="F46" s="149"/>
      <c r="G46" s="149"/>
      <c r="H46" s="149"/>
      <c r="I46" s="149"/>
      <c r="J46" s="149"/>
      <c r="K46" s="152"/>
      <c r="L46" s="150"/>
      <c r="M46" s="149"/>
      <c r="N46" s="149"/>
      <c r="O46" s="149"/>
      <c r="P46" s="149"/>
      <c r="Q46" s="149"/>
      <c r="R46" s="149"/>
      <c r="S46" s="152"/>
      <c r="T46" s="150"/>
      <c r="U46" s="149"/>
      <c r="V46" s="149"/>
      <c r="W46" s="149"/>
      <c r="X46" s="149"/>
      <c r="Y46" s="149"/>
      <c r="Z46" s="149"/>
      <c r="AA46" s="152"/>
      <c r="AB46" s="150"/>
      <c r="AC46" s="149"/>
      <c r="AD46" s="149"/>
      <c r="AE46" s="149"/>
      <c r="AF46" s="149"/>
      <c r="AG46" s="149"/>
      <c r="AH46" s="149"/>
      <c r="AI46" s="152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">
    <cfRule type="cellIs" dxfId="36" priority="4" operator="lessThan">
      <formula>70</formula>
    </cfRule>
  </conditionalFormatting>
  <conditionalFormatting sqref="D11:AI11">
    <cfRule type="cellIs" dxfId="35" priority="5" operator="lessThan">
      <formula>70</formula>
    </cfRule>
  </conditionalFormatting>
  <conditionalFormatting sqref="D42:AI47">
    <cfRule type="cellIs" dxfId="34" priority="6" operator="lessThan">
      <formula>70</formula>
    </cfRule>
  </conditionalFormatting>
  <conditionalFormatting sqref="F12:K41">
    <cfRule type="cellIs" dxfId="33" priority="3" operator="lessThan">
      <formula>70</formula>
    </cfRule>
  </conditionalFormatting>
  <conditionalFormatting sqref="N12:AA41">
    <cfRule type="cellIs" dxfId="32" priority="2" operator="lessThan">
      <formula>70</formula>
    </cfRule>
  </conditionalFormatting>
  <conditionalFormatting sqref="X48:AA48">
    <cfRule type="cellIs" dxfId="31" priority="10" operator="lessThan">
      <formula>70</formula>
    </cfRule>
  </conditionalFormatting>
  <conditionalFormatting sqref="AD48:AF49">
    <cfRule type="cellIs" dxfId="30" priority="9" operator="lessThan">
      <formula>70</formula>
    </cfRule>
  </conditionalFormatting>
  <conditionalFormatting sqref="AD12:AI41">
    <cfRule type="cellIs" dxfId="29" priority="1" operator="lessThan">
      <formula>70</formula>
    </cfRule>
  </conditionalFormatting>
  <conditionalFormatting sqref="AJ11:AO55 D48:W48 AB48:AC48 AG48:AI49 D49:AC49 D50:AI55">
    <cfRule type="cellIs" dxfId="28" priority="19" operator="lessThan">
      <formula>70</formula>
    </cfRule>
  </conditionalFormatting>
  <conditionalFormatting sqref="AQ11:AQ55">
    <cfRule type="cellIs" dxfId="27" priority="17" operator="lessThan">
      <formula>70</formula>
    </cfRule>
  </conditionalFormatting>
  <conditionalFormatting sqref="AQ11:AX55">
    <cfRule type="cellIs" dxfId="26" priority="18" operator="lessThan">
      <formula>70</formula>
    </cfRule>
  </conditionalFormatting>
  <conditionalFormatting sqref="AY11:AY55">
    <cfRule type="cellIs" dxfId="25" priority="12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zoomScaleNormal="100" workbookViewId="0">
      <selection activeCell="J35" sqref="J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x14ac:dyDescent="0.2">
      <c r="A11" s="41">
        <v>1</v>
      </c>
      <c r="B11" s="153" t="s">
        <v>148</v>
      </c>
      <c r="C11" s="156" t="s">
        <v>149</v>
      </c>
      <c r="D11" s="42">
        <v>87</v>
      </c>
      <c r="E11" s="43"/>
      <c r="F11" s="43">
        <v>90</v>
      </c>
      <c r="G11" s="43"/>
      <c r="H11" s="43">
        <v>87</v>
      </c>
      <c r="I11" s="43"/>
      <c r="J11" s="43">
        <v>50</v>
      </c>
      <c r="K11" s="44"/>
      <c r="L11" s="42">
        <v>85</v>
      </c>
      <c r="M11" s="43"/>
      <c r="N11" s="43">
        <v>82</v>
      </c>
      <c r="O11" s="43"/>
      <c r="P11" s="43">
        <v>80</v>
      </c>
      <c r="Q11" s="43"/>
      <c r="R11" s="43">
        <v>75</v>
      </c>
      <c r="S11" s="44"/>
      <c r="T11" s="42">
        <v>85</v>
      </c>
      <c r="U11" s="43"/>
      <c r="V11" s="43">
        <v>80</v>
      </c>
      <c r="W11" s="43"/>
      <c r="X11" s="43">
        <v>82</v>
      </c>
      <c r="Y11" s="43"/>
      <c r="Z11" s="43">
        <v>75</v>
      </c>
      <c r="AA11" s="44"/>
      <c r="AB11" s="31">
        <v>90</v>
      </c>
      <c r="AC11" s="32"/>
      <c r="AD11" s="32">
        <v>85</v>
      </c>
      <c r="AE11" s="32"/>
      <c r="AF11" s="32">
        <v>88</v>
      </c>
      <c r="AG11" s="32"/>
      <c r="AH11" s="32">
        <v>78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66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80.5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85.25</v>
      </c>
      <c r="AN11" s="60">
        <f>AVERAGE(AJ11:AM11)</f>
        <v>78.0625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78.0625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>
        <v>75</v>
      </c>
      <c r="E12" s="32"/>
      <c r="F12" s="32">
        <v>50</v>
      </c>
      <c r="G12" s="32"/>
      <c r="H12" s="32">
        <v>30</v>
      </c>
      <c r="I12" s="32"/>
      <c r="J12" s="32">
        <v>50</v>
      </c>
      <c r="K12" s="33"/>
      <c r="L12" s="31">
        <v>78</v>
      </c>
      <c r="M12" s="32"/>
      <c r="N12" s="32">
        <v>40</v>
      </c>
      <c r="O12" s="32"/>
      <c r="P12" s="32">
        <v>50</v>
      </c>
      <c r="Q12" s="32"/>
      <c r="R12" s="32">
        <v>35</v>
      </c>
      <c r="S12" s="33"/>
      <c r="T12" s="31">
        <v>80</v>
      </c>
      <c r="U12" s="32"/>
      <c r="V12" s="32">
        <v>40</v>
      </c>
      <c r="W12" s="32"/>
      <c r="X12" s="32">
        <v>50</v>
      </c>
      <c r="Y12" s="32"/>
      <c r="Z12" s="32">
        <v>45</v>
      </c>
      <c r="AA12" s="33"/>
      <c r="AB12" s="11">
        <v>82</v>
      </c>
      <c r="AC12" s="32"/>
      <c r="AD12" s="32">
        <v>50</v>
      </c>
      <c r="AE12" s="32"/>
      <c r="AF12" s="32">
        <v>40</v>
      </c>
      <c r="AG12" s="32"/>
      <c r="AH12" s="32">
        <v>50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18.75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19.5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20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20.5</v>
      </c>
      <c r="AN12" s="65">
        <f t="shared" ref="AN12:AN55" si="4">AVERAGE(AJ12:AM12)</f>
        <v>19.6875</v>
      </c>
      <c r="AO12" s="54"/>
      <c r="AQ12" s="71">
        <f t="shared" ref="AQ12:AQ55" si="5">IF(AN12&lt;70, AN12*0.5, "")</f>
        <v>9.84375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19.6875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1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78</v>
      </c>
      <c r="E14" s="32"/>
      <c r="F14" s="32">
        <v>80</v>
      </c>
      <c r="G14" s="32"/>
      <c r="H14" s="32">
        <v>70</v>
      </c>
      <c r="I14" s="32"/>
      <c r="J14" s="32">
        <v>70</v>
      </c>
      <c r="K14" s="33"/>
      <c r="L14" s="31">
        <v>75</v>
      </c>
      <c r="M14" s="32"/>
      <c r="N14" s="32">
        <v>82</v>
      </c>
      <c r="O14" s="32"/>
      <c r="P14" s="32">
        <v>72</v>
      </c>
      <c r="Q14" s="32"/>
      <c r="R14" s="32">
        <v>70</v>
      </c>
      <c r="S14" s="33"/>
      <c r="T14" s="31">
        <v>70</v>
      </c>
      <c r="U14" s="32"/>
      <c r="V14" s="32">
        <v>75</v>
      </c>
      <c r="W14" s="32"/>
      <c r="X14" s="32">
        <v>70</v>
      </c>
      <c r="Y14" s="32"/>
      <c r="Z14" s="32">
        <v>72</v>
      </c>
      <c r="AA14" s="33"/>
      <c r="AB14" s="11">
        <v>75</v>
      </c>
      <c r="AC14" s="32"/>
      <c r="AD14" s="32">
        <v>78</v>
      </c>
      <c r="AE14" s="32"/>
      <c r="AF14" s="32">
        <v>76</v>
      </c>
      <c r="AG14" s="32"/>
      <c r="AH14" s="32">
        <v>70</v>
      </c>
      <c r="AI14" s="13"/>
      <c r="AJ14" s="61">
        <f>SUMIF(D14:D14, "&gt;=70") / 4 +SUMIF(F14:F14, "&gt;=70") / 4 +SUMIF(H14:H14, "&gt;=70") / 4 +SUMIF(J14:J14, "&gt;=70") / 4 + SUMIF(E14:E14, "&gt;1") / 4 + SUMIF(G14:G14, "&gt;1") / 4 + SUMIF(I14:I14, "&gt;1") / 4 + SUMIF(K14:K14, "&gt;1") / 4</f>
        <v>74.5</v>
      </c>
      <c r="AK14" s="62">
        <f t="shared" si="1"/>
        <v>74.75</v>
      </c>
      <c r="AL14" s="63">
        <f t="shared" si="2"/>
        <v>71.75</v>
      </c>
      <c r="AM14" s="64">
        <f t="shared" si="3"/>
        <v>74.75</v>
      </c>
      <c r="AN14" s="65">
        <f t="shared" si="4"/>
        <v>73.9375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73.9375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70</v>
      </c>
      <c r="E15" s="32"/>
      <c r="F15" s="32">
        <v>80</v>
      </c>
      <c r="G15" s="32"/>
      <c r="H15" s="32">
        <v>71</v>
      </c>
      <c r="I15" s="32"/>
      <c r="J15" s="32">
        <v>70</v>
      </c>
      <c r="K15" s="33"/>
      <c r="L15" s="31">
        <v>70</v>
      </c>
      <c r="M15" s="32"/>
      <c r="N15" s="32">
        <v>70</v>
      </c>
      <c r="O15" s="32"/>
      <c r="P15" s="32">
        <v>70</v>
      </c>
      <c r="Q15" s="32"/>
      <c r="R15" s="32">
        <v>70</v>
      </c>
      <c r="S15" s="33"/>
      <c r="T15" s="31">
        <v>72</v>
      </c>
      <c r="U15" s="32"/>
      <c r="V15" s="32">
        <v>77</v>
      </c>
      <c r="W15" s="32"/>
      <c r="X15" s="32">
        <v>70</v>
      </c>
      <c r="Y15" s="32"/>
      <c r="Z15" s="32">
        <v>70</v>
      </c>
      <c r="AA15" s="33"/>
      <c r="AB15" s="11">
        <v>70</v>
      </c>
      <c r="AC15" s="32"/>
      <c r="AD15" s="32">
        <v>70</v>
      </c>
      <c r="AE15" s="32"/>
      <c r="AF15" s="32">
        <v>70</v>
      </c>
      <c r="AG15" s="32"/>
      <c r="AH15" s="32">
        <v>70</v>
      </c>
      <c r="AI15" s="13"/>
      <c r="AJ15" s="61">
        <f t="shared" si="0"/>
        <v>72.75</v>
      </c>
      <c r="AK15" s="62">
        <f t="shared" si="1"/>
        <v>70</v>
      </c>
      <c r="AL15" s="63">
        <f t="shared" si="2"/>
        <v>72.25</v>
      </c>
      <c r="AM15" s="64">
        <f t="shared" si="3"/>
        <v>70</v>
      </c>
      <c r="AN15" s="65">
        <f t="shared" si="4"/>
        <v>71.25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71.25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98</v>
      </c>
      <c r="E16" s="32"/>
      <c r="F16" s="32">
        <v>90</v>
      </c>
      <c r="G16" s="32"/>
      <c r="H16" s="32">
        <v>85</v>
      </c>
      <c r="I16" s="32"/>
      <c r="J16" s="32">
        <v>85</v>
      </c>
      <c r="K16" s="33"/>
      <c r="L16" s="31">
        <v>95</v>
      </c>
      <c r="M16" s="32"/>
      <c r="N16" s="32">
        <v>90</v>
      </c>
      <c r="O16" s="32"/>
      <c r="P16" s="32">
        <v>80</v>
      </c>
      <c r="Q16" s="32"/>
      <c r="R16" s="32">
        <v>88</v>
      </c>
      <c r="S16" s="33"/>
      <c r="T16" s="31">
        <v>92</v>
      </c>
      <c r="U16" s="32"/>
      <c r="V16" s="32">
        <v>90</v>
      </c>
      <c r="W16" s="32"/>
      <c r="X16" s="32">
        <v>90</v>
      </c>
      <c r="Y16" s="32"/>
      <c r="Z16" s="32">
        <v>90</v>
      </c>
      <c r="AA16" s="33"/>
      <c r="AB16" s="11">
        <v>95</v>
      </c>
      <c r="AC16" s="32"/>
      <c r="AD16" s="32">
        <v>100</v>
      </c>
      <c r="AE16" s="32"/>
      <c r="AF16" s="32">
        <v>87</v>
      </c>
      <c r="AG16" s="32"/>
      <c r="AH16" s="32">
        <v>90</v>
      </c>
      <c r="AI16" s="13"/>
      <c r="AJ16" s="61">
        <f t="shared" si="0"/>
        <v>89.5</v>
      </c>
      <c r="AK16" s="62">
        <f t="shared" si="1"/>
        <v>88.25</v>
      </c>
      <c r="AL16" s="63">
        <f t="shared" si="2"/>
        <v>90.5</v>
      </c>
      <c r="AM16" s="64">
        <f t="shared" si="3"/>
        <v>93</v>
      </c>
      <c r="AN16" s="65">
        <f t="shared" si="4"/>
        <v>90.3125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90.3125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85</v>
      </c>
      <c r="E17" s="32"/>
      <c r="F17" s="32">
        <v>90</v>
      </c>
      <c r="G17" s="32"/>
      <c r="H17" s="32">
        <v>85</v>
      </c>
      <c r="I17" s="32"/>
      <c r="J17" s="32">
        <v>90</v>
      </c>
      <c r="K17" s="33"/>
      <c r="L17" s="31">
        <v>80</v>
      </c>
      <c r="M17" s="32"/>
      <c r="N17" s="32">
        <v>95</v>
      </c>
      <c r="O17" s="32"/>
      <c r="P17" s="32">
        <v>90</v>
      </c>
      <c r="Q17" s="32"/>
      <c r="R17" s="32">
        <v>88</v>
      </c>
      <c r="S17" s="33"/>
      <c r="T17" s="31">
        <v>90</v>
      </c>
      <c r="U17" s="32"/>
      <c r="V17" s="32">
        <v>91</v>
      </c>
      <c r="W17" s="32"/>
      <c r="X17" s="32">
        <v>90</v>
      </c>
      <c r="Y17" s="32"/>
      <c r="Z17" s="32">
        <v>92</v>
      </c>
      <c r="AA17" s="33"/>
      <c r="AB17" s="11">
        <v>85</v>
      </c>
      <c r="AC17" s="32"/>
      <c r="AD17" s="32">
        <v>90</v>
      </c>
      <c r="AE17" s="32"/>
      <c r="AF17" s="32">
        <v>90</v>
      </c>
      <c r="AG17" s="32"/>
      <c r="AH17" s="32">
        <v>87</v>
      </c>
      <c r="AI17" s="13"/>
      <c r="AJ17" s="61">
        <f t="shared" si="0"/>
        <v>87.5</v>
      </c>
      <c r="AK17" s="62">
        <f t="shared" si="1"/>
        <v>88.25</v>
      </c>
      <c r="AL17" s="63">
        <f t="shared" si="2"/>
        <v>90.75</v>
      </c>
      <c r="AM17" s="64">
        <f t="shared" si="3"/>
        <v>88</v>
      </c>
      <c r="AN17" s="65">
        <f t="shared" si="4"/>
        <v>88.625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88.625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70</v>
      </c>
      <c r="E18" s="32"/>
      <c r="F18" s="32">
        <v>75</v>
      </c>
      <c r="G18" s="32"/>
      <c r="H18" s="32">
        <v>70</v>
      </c>
      <c r="I18" s="32"/>
      <c r="J18" s="32">
        <v>72</v>
      </c>
      <c r="K18" s="33"/>
      <c r="L18" s="31">
        <v>70</v>
      </c>
      <c r="M18" s="32"/>
      <c r="N18" s="32">
        <v>78</v>
      </c>
      <c r="O18" s="32"/>
      <c r="P18" s="32">
        <v>75</v>
      </c>
      <c r="Q18" s="32"/>
      <c r="R18" s="32">
        <v>71</v>
      </c>
      <c r="S18" s="33"/>
      <c r="T18" s="31">
        <v>75</v>
      </c>
      <c r="U18" s="32"/>
      <c r="V18" s="32">
        <v>70</v>
      </c>
      <c r="W18" s="32"/>
      <c r="X18" s="32">
        <v>74</v>
      </c>
      <c r="Y18" s="32"/>
      <c r="Z18" s="32">
        <v>75</v>
      </c>
      <c r="AA18" s="33"/>
      <c r="AB18" s="11">
        <v>72</v>
      </c>
      <c r="AC18" s="32"/>
      <c r="AD18" s="32">
        <v>75</v>
      </c>
      <c r="AE18" s="32"/>
      <c r="AF18" s="32">
        <v>73</v>
      </c>
      <c r="AG18" s="32"/>
      <c r="AH18" s="32">
        <v>70</v>
      </c>
      <c r="AI18" s="13"/>
      <c r="AJ18" s="61">
        <f t="shared" si="0"/>
        <v>71.75</v>
      </c>
      <c r="AK18" s="62">
        <f t="shared" si="1"/>
        <v>73.5</v>
      </c>
      <c r="AL18" s="63">
        <f t="shared" si="2"/>
        <v>73.5</v>
      </c>
      <c r="AM18" s="64">
        <f t="shared" si="3"/>
        <v>72.5</v>
      </c>
      <c r="AN18" s="65">
        <f t="shared" si="4"/>
        <v>72.8125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72.8125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78</v>
      </c>
      <c r="E19" s="32"/>
      <c r="F19" s="32">
        <v>80</v>
      </c>
      <c r="G19" s="32"/>
      <c r="H19" s="32">
        <v>75</v>
      </c>
      <c r="I19" s="32"/>
      <c r="J19" s="32">
        <v>70</v>
      </c>
      <c r="K19" s="33"/>
      <c r="L19" s="31">
        <v>75</v>
      </c>
      <c r="M19" s="32"/>
      <c r="N19" s="32">
        <v>78</v>
      </c>
      <c r="O19" s="32"/>
      <c r="P19" s="32">
        <v>78</v>
      </c>
      <c r="Q19" s="32"/>
      <c r="R19" s="32">
        <v>70</v>
      </c>
      <c r="S19" s="33"/>
      <c r="T19" s="31">
        <v>78</v>
      </c>
      <c r="U19" s="32"/>
      <c r="V19" s="32">
        <v>75</v>
      </c>
      <c r="W19" s="32"/>
      <c r="X19" s="32">
        <v>77</v>
      </c>
      <c r="Y19" s="32"/>
      <c r="Z19" s="32">
        <v>70</v>
      </c>
      <c r="AA19" s="33"/>
      <c r="AB19" s="11">
        <v>80</v>
      </c>
      <c r="AC19" s="32"/>
      <c r="AD19" s="32">
        <v>78</v>
      </c>
      <c r="AE19" s="32"/>
      <c r="AF19" s="32">
        <v>77</v>
      </c>
      <c r="AG19" s="32"/>
      <c r="AH19" s="32">
        <v>70</v>
      </c>
      <c r="AI19" s="13"/>
      <c r="AJ19" s="61">
        <f t="shared" si="0"/>
        <v>75.75</v>
      </c>
      <c r="AK19" s="62">
        <f t="shared" si="1"/>
        <v>75.25</v>
      </c>
      <c r="AL19" s="63">
        <f t="shared" si="2"/>
        <v>75</v>
      </c>
      <c r="AM19" s="64">
        <f t="shared" si="3"/>
        <v>76.25</v>
      </c>
      <c r="AN19" s="65">
        <f t="shared" si="4"/>
        <v>75.5625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75.5625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75</v>
      </c>
      <c r="E20" s="32"/>
      <c r="F20" s="32">
        <v>80</v>
      </c>
      <c r="G20" s="32"/>
      <c r="H20" s="32">
        <v>85</v>
      </c>
      <c r="I20" s="32"/>
      <c r="J20" s="32">
        <v>85</v>
      </c>
      <c r="K20" s="33"/>
      <c r="L20" s="31">
        <v>82</v>
      </c>
      <c r="M20" s="32"/>
      <c r="N20" s="32">
        <v>78</v>
      </c>
      <c r="O20" s="32"/>
      <c r="P20" s="32">
        <v>83</v>
      </c>
      <c r="Q20" s="32"/>
      <c r="R20" s="32">
        <v>87</v>
      </c>
      <c r="S20" s="33"/>
      <c r="T20" s="31">
        <v>85</v>
      </c>
      <c r="U20" s="32"/>
      <c r="V20" s="32">
        <v>80</v>
      </c>
      <c r="W20" s="32"/>
      <c r="X20" s="32">
        <v>80</v>
      </c>
      <c r="Y20" s="32"/>
      <c r="Z20" s="32">
        <v>85</v>
      </c>
      <c r="AA20" s="33"/>
      <c r="AB20" s="11">
        <v>82</v>
      </c>
      <c r="AC20" s="32"/>
      <c r="AD20" s="32">
        <v>75</v>
      </c>
      <c r="AE20" s="32"/>
      <c r="AF20" s="32">
        <v>80</v>
      </c>
      <c r="AG20" s="32"/>
      <c r="AH20" s="32">
        <v>85</v>
      </c>
      <c r="AI20" s="13"/>
      <c r="AJ20" s="61">
        <f t="shared" si="0"/>
        <v>81.25</v>
      </c>
      <c r="AK20" s="62">
        <f t="shared" si="1"/>
        <v>82.5</v>
      </c>
      <c r="AL20" s="63">
        <f t="shared" si="2"/>
        <v>82.5</v>
      </c>
      <c r="AM20" s="64">
        <f t="shared" si="3"/>
        <v>80.5</v>
      </c>
      <c r="AN20" s="65">
        <f t="shared" si="4"/>
        <v>81.6875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70</v>
      </c>
      <c r="G21" s="32"/>
      <c r="H21" s="32">
        <v>73</v>
      </c>
      <c r="I21" s="32"/>
      <c r="J21" s="32">
        <v>71</v>
      </c>
      <c r="K21" s="33"/>
      <c r="L21" s="31">
        <v>71</v>
      </c>
      <c r="M21" s="32"/>
      <c r="N21" s="32">
        <v>70</v>
      </c>
      <c r="O21" s="32"/>
      <c r="P21" s="32">
        <v>73</v>
      </c>
      <c r="Q21" s="32"/>
      <c r="R21" s="32">
        <v>70</v>
      </c>
      <c r="S21" s="33"/>
      <c r="T21" s="31">
        <v>70</v>
      </c>
      <c r="U21" s="32"/>
      <c r="V21" s="32">
        <v>72</v>
      </c>
      <c r="W21" s="32"/>
      <c r="X21" s="32">
        <v>71</v>
      </c>
      <c r="Y21" s="32"/>
      <c r="Z21" s="32">
        <v>70</v>
      </c>
      <c r="AA21" s="33"/>
      <c r="AB21" s="11">
        <v>70</v>
      </c>
      <c r="AC21" s="32"/>
      <c r="AD21" s="32">
        <v>70</v>
      </c>
      <c r="AE21" s="32"/>
      <c r="AF21" s="32">
        <v>74</v>
      </c>
      <c r="AG21" s="32"/>
      <c r="AH21" s="32">
        <v>70</v>
      </c>
      <c r="AI21" s="13"/>
      <c r="AJ21" s="61">
        <f t="shared" si="0"/>
        <v>71</v>
      </c>
      <c r="AK21" s="62">
        <f t="shared" si="1"/>
        <v>71</v>
      </c>
      <c r="AL21" s="63">
        <f t="shared" si="2"/>
        <v>70.75</v>
      </c>
      <c r="AM21" s="64">
        <f t="shared" si="3"/>
        <v>71</v>
      </c>
      <c r="AN21" s="65">
        <f t="shared" si="4"/>
        <v>70.9375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70.9375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85</v>
      </c>
      <c r="E22" s="32"/>
      <c r="F22" s="32">
        <v>80</v>
      </c>
      <c r="G22" s="32"/>
      <c r="H22" s="32">
        <v>75</v>
      </c>
      <c r="I22" s="32"/>
      <c r="J22" s="32">
        <v>78</v>
      </c>
      <c r="K22" s="33"/>
      <c r="L22" s="31">
        <v>82</v>
      </c>
      <c r="M22" s="32"/>
      <c r="N22" s="32">
        <v>80</v>
      </c>
      <c r="O22" s="32"/>
      <c r="P22" s="32">
        <v>76</v>
      </c>
      <c r="Q22" s="32"/>
      <c r="R22" s="32">
        <v>75</v>
      </c>
      <c r="S22" s="33"/>
      <c r="T22" s="31">
        <v>85</v>
      </c>
      <c r="U22" s="32"/>
      <c r="V22" s="32">
        <v>83</v>
      </c>
      <c r="W22" s="32"/>
      <c r="X22" s="32">
        <v>78</v>
      </c>
      <c r="Y22" s="32"/>
      <c r="Z22" s="32">
        <v>75</v>
      </c>
      <c r="AA22" s="33"/>
      <c r="AB22" s="11">
        <v>82</v>
      </c>
      <c r="AC22" s="32"/>
      <c r="AD22" s="32">
        <v>80</v>
      </c>
      <c r="AE22" s="32"/>
      <c r="AF22" s="32">
        <v>75</v>
      </c>
      <c r="AG22" s="32"/>
      <c r="AH22" s="32">
        <v>75</v>
      </c>
      <c r="AI22" s="13"/>
      <c r="AJ22" s="61">
        <f t="shared" si="0"/>
        <v>79.5</v>
      </c>
      <c r="AK22" s="62">
        <f t="shared" si="1"/>
        <v>78.25</v>
      </c>
      <c r="AL22" s="63">
        <f t="shared" si="2"/>
        <v>80.25</v>
      </c>
      <c r="AM22" s="64">
        <f t="shared" si="3"/>
        <v>78</v>
      </c>
      <c r="AN22" s="65">
        <f t="shared" si="4"/>
        <v>79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79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70</v>
      </c>
      <c r="E23" s="32"/>
      <c r="F23" s="32">
        <v>70</v>
      </c>
      <c r="G23" s="32"/>
      <c r="H23" s="32">
        <v>0</v>
      </c>
      <c r="I23" s="32"/>
      <c r="J23" s="32">
        <v>0</v>
      </c>
      <c r="K23" s="33"/>
      <c r="L23" s="31">
        <v>70</v>
      </c>
      <c r="M23" s="32"/>
      <c r="N23" s="32">
        <v>72</v>
      </c>
      <c r="O23" s="32"/>
      <c r="P23" s="32">
        <v>0</v>
      </c>
      <c r="Q23" s="32"/>
      <c r="R23" s="32">
        <v>0</v>
      </c>
      <c r="S23" s="33"/>
      <c r="T23" s="31">
        <v>60</v>
      </c>
      <c r="U23" s="32"/>
      <c r="V23" s="32">
        <v>75</v>
      </c>
      <c r="W23" s="32"/>
      <c r="X23" s="32">
        <v>0</v>
      </c>
      <c r="Y23" s="32"/>
      <c r="Z23" s="32">
        <v>0</v>
      </c>
      <c r="AA23" s="33"/>
      <c r="AB23" s="11">
        <v>75</v>
      </c>
      <c r="AC23" s="32"/>
      <c r="AD23" s="32">
        <v>0</v>
      </c>
      <c r="AE23" s="32"/>
      <c r="AF23" s="32">
        <v>0</v>
      </c>
      <c r="AG23" s="32"/>
      <c r="AH23" s="32">
        <v>0</v>
      </c>
      <c r="AI23" s="13"/>
      <c r="AJ23" s="61">
        <f t="shared" si="0"/>
        <v>35</v>
      </c>
      <c r="AK23" s="62">
        <f t="shared" si="1"/>
        <v>35.5</v>
      </c>
      <c r="AL23" s="63">
        <f t="shared" si="2"/>
        <v>18.75</v>
      </c>
      <c r="AM23" s="64">
        <f t="shared" si="3"/>
        <v>18.75</v>
      </c>
      <c r="AN23" s="65">
        <f t="shared" si="4"/>
        <v>27</v>
      </c>
      <c r="AO23" s="54"/>
      <c r="AQ23" s="71">
        <f t="shared" si="5"/>
        <v>13.5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27</v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92</v>
      </c>
      <c r="G24" s="32"/>
      <c r="H24" s="32">
        <v>95</v>
      </c>
      <c r="I24" s="32"/>
      <c r="J24" s="32">
        <v>94</v>
      </c>
      <c r="K24" s="33"/>
      <c r="L24" s="31">
        <v>91</v>
      </c>
      <c r="M24" s="32"/>
      <c r="N24" s="32">
        <v>95</v>
      </c>
      <c r="O24" s="32"/>
      <c r="P24" s="32">
        <v>98</v>
      </c>
      <c r="Q24" s="32"/>
      <c r="R24" s="32">
        <v>99</v>
      </c>
      <c r="S24" s="33"/>
      <c r="T24" s="31">
        <v>90</v>
      </c>
      <c r="U24" s="32"/>
      <c r="V24" s="32">
        <v>95</v>
      </c>
      <c r="W24" s="32"/>
      <c r="X24" s="32">
        <v>94</v>
      </c>
      <c r="Y24" s="32"/>
      <c r="Z24" s="32">
        <v>98</v>
      </c>
      <c r="AA24" s="33"/>
      <c r="AB24" s="11">
        <v>97</v>
      </c>
      <c r="AC24" s="32"/>
      <c r="AD24" s="32">
        <v>98</v>
      </c>
      <c r="AE24" s="32"/>
      <c r="AF24" s="32">
        <v>95</v>
      </c>
      <c r="AG24" s="32"/>
      <c r="AH24" s="32">
        <v>100</v>
      </c>
      <c r="AI24" s="13"/>
      <c r="AJ24" s="61">
        <f t="shared" si="0"/>
        <v>92.75</v>
      </c>
      <c r="AK24" s="62">
        <f t="shared" si="1"/>
        <v>95.75</v>
      </c>
      <c r="AL24" s="63">
        <f t="shared" si="2"/>
        <v>94.25</v>
      </c>
      <c r="AM24" s="64">
        <f t="shared" si="3"/>
        <v>97.5</v>
      </c>
      <c r="AN24" s="65">
        <f t="shared" si="4"/>
        <v>95.0625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95.0625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80</v>
      </c>
      <c r="G26" s="32"/>
      <c r="H26" s="32">
        <v>77</v>
      </c>
      <c r="I26" s="32"/>
      <c r="J26" s="32">
        <v>82</v>
      </c>
      <c r="K26" s="33"/>
      <c r="L26" s="31">
        <v>75</v>
      </c>
      <c r="M26" s="32"/>
      <c r="N26" s="32">
        <v>78</v>
      </c>
      <c r="O26" s="32"/>
      <c r="P26" s="32">
        <v>80</v>
      </c>
      <c r="Q26" s="32"/>
      <c r="R26" s="32">
        <v>80</v>
      </c>
      <c r="S26" s="33"/>
      <c r="T26" s="31">
        <v>75</v>
      </c>
      <c r="U26" s="32"/>
      <c r="V26" s="32">
        <v>77</v>
      </c>
      <c r="W26" s="32"/>
      <c r="X26" s="32">
        <v>75</v>
      </c>
      <c r="Y26" s="32"/>
      <c r="Z26" s="32">
        <v>80</v>
      </c>
      <c r="AA26" s="33"/>
      <c r="AB26" s="11">
        <v>80</v>
      </c>
      <c r="AC26" s="32"/>
      <c r="AD26" s="32">
        <v>75</v>
      </c>
      <c r="AE26" s="32"/>
      <c r="AF26" s="32">
        <v>77</v>
      </c>
      <c r="AG26" s="32"/>
      <c r="AH26" s="32">
        <v>80</v>
      </c>
      <c r="AI26" s="13"/>
      <c r="AJ26" s="61">
        <f t="shared" si="0"/>
        <v>78.5</v>
      </c>
      <c r="AK26" s="62">
        <f t="shared" si="1"/>
        <v>78.25</v>
      </c>
      <c r="AL26" s="63">
        <f t="shared" si="2"/>
        <v>76.75</v>
      </c>
      <c r="AM26" s="64">
        <f t="shared" si="3"/>
        <v>78</v>
      </c>
      <c r="AN26" s="65">
        <f t="shared" si="4"/>
        <v>77.875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77.875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80</v>
      </c>
      <c r="E27" s="32"/>
      <c r="F27" s="32">
        <v>82</v>
      </c>
      <c r="G27" s="32"/>
      <c r="H27" s="32">
        <v>70</v>
      </c>
      <c r="I27" s="32"/>
      <c r="J27" s="32">
        <v>72</v>
      </c>
      <c r="K27" s="33"/>
      <c r="L27" s="31">
        <v>80</v>
      </c>
      <c r="M27" s="32"/>
      <c r="N27" s="32">
        <v>80</v>
      </c>
      <c r="O27" s="32"/>
      <c r="P27" s="32">
        <v>70</v>
      </c>
      <c r="Q27" s="32"/>
      <c r="R27" s="32">
        <v>70</v>
      </c>
      <c r="S27" s="33"/>
      <c r="T27" s="31">
        <v>90</v>
      </c>
      <c r="U27" s="32"/>
      <c r="V27" s="32">
        <v>85</v>
      </c>
      <c r="W27" s="32"/>
      <c r="X27" s="32">
        <v>71</v>
      </c>
      <c r="Y27" s="32"/>
      <c r="Z27" s="32">
        <v>70</v>
      </c>
      <c r="AA27" s="33"/>
      <c r="AB27" s="11">
        <v>80</v>
      </c>
      <c r="AC27" s="32"/>
      <c r="AD27" s="32">
        <v>85</v>
      </c>
      <c r="AE27" s="32"/>
      <c r="AF27" s="32">
        <v>70</v>
      </c>
      <c r="AG27" s="32"/>
      <c r="AH27" s="32">
        <v>75</v>
      </c>
      <c r="AI27" s="13"/>
      <c r="AJ27" s="61">
        <f t="shared" si="0"/>
        <v>76</v>
      </c>
      <c r="AK27" s="62">
        <f t="shared" si="1"/>
        <v>75</v>
      </c>
      <c r="AL27" s="63">
        <f t="shared" si="2"/>
        <v>79</v>
      </c>
      <c r="AM27" s="64">
        <f t="shared" si="3"/>
        <v>77.5</v>
      </c>
      <c r="AN27" s="65">
        <f t="shared" si="4"/>
        <v>76.875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76.875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95</v>
      </c>
      <c r="E28" s="32"/>
      <c r="F28" s="32">
        <v>100</v>
      </c>
      <c r="G28" s="32"/>
      <c r="H28" s="32">
        <v>85</v>
      </c>
      <c r="I28" s="32"/>
      <c r="J28" s="32">
        <v>90</v>
      </c>
      <c r="K28" s="33"/>
      <c r="L28" s="31">
        <v>100</v>
      </c>
      <c r="M28" s="32"/>
      <c r="N28" s="32">
        <v>95</v>
      </c>
      <c r="O28" s="32"/>
      <c r="P28" s="32">
        <v>92</v>
      </c>
      <c r="Q28" s="32"/>
      <c r="R28" s="32">
        <v>95</v>
      </c>
      <c r="S28" s="33"/>
      <c r="T28" s="31">
        <v>90</v>
      </c>
      <c r="U28" s="32"/>
      <c r="V28" s="32">
        <v>100</v>
      </c>
      <c r="W28" s="32"/>
      <c r="X28" s="32">
        <v>95</v>
      </c>
      <c r="Y28" s="32"/>
      <c r="Z28" s="32">
        <v>94</v>
      </c>
      <c r="AA28" s="33"/>
      <c r="AB28" s="11">
        <v>90</v>
      </c>
      <c r="AC28" s="32"/>
      <c r="AD28" s="32">
        <v>95</v>
      </c>
      <c r="AE28" s="32"/>
      <c r="AF28" s="32">
        <v>95</v>
      </c>
      <c r="AG28" s="32"/>
      <c r="AH28" s="32">
        <v>93</v>
      </c>
      <c r="AI28" s="13"/>
      <c r="AJ28" s="61">
        <f t="shared" si="0"/>
        <v>92.5</v>
      </c>
      <c r="AK28" s="62">
        <f t="shared" si="1"/>
        <v>95.5</v>
      </c>
      <c r="AL28" s="63">
        <f t="shared" si="2"/>
        <v>94.75</v>
      </c>
      <c r="AM28" s="64">
        <f t="shared" si="3"/>
        <v>93.25</v>
      </c>
      <c r="AN28" s="65">
        <f t="shared" si="4"/>
        <v>94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94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85</v>
      </c>
      <c r="E29" s="32"/>
      <c r="F29" s="32">
        <v>80</v>
      </c>
      <c r="G29" s="32"/>
      <c r="H29" s="32">
        <v>85</v>
      </c>
      <c r="I29" s="32"/>
      <c r="J29" s="32">
        <v>70</v>
      </c>
      <c r="K29" s="33"/>
      <c r="L29" s="31">
        <v>75</v>
      </c>
      <c r="M29" s="32"/>
      <c r="N29" s="32">
        <v>85</v>
      </c>
      <c r="O29" s="32"/>
      <c r="P29" s="32">
        <v>82</v>
      </c>
      <c r="Q29" s="32"/>
      <c r="R29" s="32">
        <v>70</v>
      </c>
      <c r="S29" s="33"/>
      <c r="T29" s="31">
        <v>88</v>
      </c>
      <c r="U29" s="32"/>
      <c r="V29" s="32">
        <v>80</v>
      </c>
      <c r="W29" s="32"/>
      <c r="X29" s="32">
        <v>87</v>
      </c>
      <c r="Y29" s="32"/>
      <c r="Z29" s="32">
        <v>73</v>
      </c>
      <c r="AA29" s="33"/>
      <c r="AB29" s="11">
        <v>82</v>
      </c>
      <c r="AC29" s="32"/>
      <c r="AD29" s="32">
        <v>77</v>
      </c>
      <c r="AE29" s="32"/>
      <c r="AF29" s="32">
        <v>88</v>
      </c>
      <c r="AG29" s="32"/>
      <c r="AH29" s="32">
        <v>72</v>
      </c>
      <c r="AI29" s="13"/>
      <c r="AJ29" s="61">
        <f t="shared" si="0"/>
        <v>80</v>
      </c>
      <c r="AK29" s="62">
        <f t="shared" si="1"/>
        <v>78</v>
      </c>
      <c r="AL29" s="63">
        <f t="shared" si="2"/>
        <v>82</v>
      </c>
      <c r="AM29" s="64">
        <f t="shared" si="3"/>
        <v>79.75</v>
      </c>
      <c r="AN29" s="65">
        <f t="shared" si="4"/>
        <v>79.9375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79.9375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80</v>
      </c>
      <c r="E30" s="32"/>
      <c r="F30" s="32">
        <v>80</v>
      </c>
      <c r="G30" s="32"/>
      <c r="H30" s="32">
        <v>0</v>
      </c>
      <c r="I30" s="32"/>
      <c r="J30" s="32">
        <v>0</v>
      </c>
      <c r="K30" s="33"/>
      <c r="L30" s="31">
        <v>85</v>
      </c>
      <c r="M30" s="32"/>
      <c r="N30" s="32">
        <v>90</v>
      </c>
      <c r="O30" s="32"/>
      <c r="P30" s="32">
        <v>0</v>
      </c>
      <c r="Q30" s="32"/>
      <c r="R30" s="32">
        <v>0</v>
      </c>
      <c r="S30" s="33"/>
      <c r="T30" s="31">
        <v>85</v>
      </c>
      <c r="U30" s="32"/>
      <c r="V30" s="32">
        <v>87</v>
      </c>
      <c r="W30" s="32"/>
      <c r="X30" s="32">
        <v>0</v>
      </c>
      <c r="Y30" s="32"/>
      <c r="Z30" s="32">
        <v>0</v>
      </c>
      <c r="AA30" s="33"/>
      <c r="AB30" s="11">
        <v>90</v>
      </c>
      <c r="AC30" s="32"/>
      <c r="AD30" s="32">
        <v>92</v>
      </c>
      <c r="AE30" s="32"/>
      <c r="AF30" s="32">
        <v>0</v>
      </c>
      <c r="AG30" s="32"/>
      <c r="AH30" s="32">
        <v>0</v>
      </c>
      <c r="AI30" s="13"/>
      <c r="AJ30" s="61">
        <f t="shared" si="0"/>
        <v>40</v>
      </c>
      <c r="AK30" s="62">
        <f t="shared" si="1"/>
        <v>43.75</v>
      </c>
      <c r="AL30" s="63">
        <f t="shared" si="2"/>
        <v>43</v>
      </c>
      <c r="AM30" s="64">
        <f t="shared" si="3"/>
        <v>45.5</v>
      </c>
      <c r="AN30" s="65">
        <f t="shared" si="4"/>
        <v>43.0625</v>
      </c>
      <c r="AO30" s="54"/>
      <c r="AQ30" s="71">
        <f t="shared" si="5"/>
        <v>21.53125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43.0625</v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2">
        <v>85</v>
      </c>
      <c r="E31" s="32"/>
      <c r="F31" s="32">
        <v>85</v>
      </c>
      <c r="G31" s="32"/>
      <c r="H31" s="32">
        <v>75</v>
      </c>
      <c r="I31" s="32"/>
      <c r="J31" s="32">
        <v>40</v>
      </c>
      <c r="K31" s="32"/>
      <c r="L31" s="32">
        <v>90</v>
      </c>
      <c r="M31" s="32"/>
      <c r="N31" s="32">
        <v>90</v>
      </c>
      <c r="O31" s="32"/>
      <c r="P31" s="32">
        <v>78</v>
      </c>
      <c r="Q31" s="32"/>
      <c r="R31" s="32">
        <v>40</v>
      </c>
      <c r="S31" s="32"/>
      <c r="T31" s="32">
        <v>82</v>
      </c>
      <c r="U31" s="32"/>
      <c r="V31" s="32">
        <v>85</v>
      </c>
      <c r="W31" s="32"/>
      <c r="X31" s="32">
        <v>72</v>
      </c>
      <c r="Y31" s="32"/>
      <c r="Z31" s="32">
        <v>70</v>
      </c>
      <c r="AA31" s="32"/>
      <c r="AB31" s="32">
        <v>80</v>
      </c>
      <c r="AC31" s="32"/>
      <c r="AD31" s="32">
        <v>85</v>
      </c>
      <c r="AE31" s="32"/>
      <c r="AF31" s="32">
        <v>78</v>
      </c>
      <c r="AG31" s="32"/>
      <c r="AH31" s="32">
        <v>70</v>
      </c>
      <c r="AI31" s="162"/>
      <c r="AJ31" s="61">
        <f t="shared" si="0"/>
        <v>61.25</v>
      </c>
      <c r="AK31" s="62">
        <f t="shared" si="1"/>
        <v>64.5</v>
      </c>
      <c r="AL31" s="63">
        <f t="shared" si="2"/>
        <v>77.25</v>
      </c>
      <c r="AM31" s="64">
        <f>SUMIF(AB31:AB31, "&gt;=65") / 4 +SUMIF(AD31:AD31, "&gt;=65") / 4 +SUMIF(AF31:AF31, "&gt;=65") / 4 +SUMIF(AH31:AH31, "&gt;=65") / 4 + SUMIF(AC31:AC31, "&gt;1") / 4 + SUMIF(AE31:AE31, "&gt;1") / 4 + SUMIF(AG31:AG31, "&gt;1") / 4 + SUMIF(AI31:AI31, "&gt;1") / 4</f>
        <v>78.25</v>
      </c>
      <c r="AN31" s="65">
        <f t="shared" si="4"/>
        <v>70.3125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70.3125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J32" s="61">
        <f t="shared" ref="AJ32:AJ47" si="15">SUMIF(D32:D32, "&gt;=70") / 4 +SUMIF(F32:F32, "&gt;=70") / 4 +SUMIF(H32:H32, "&gt;=70") / 4 +SUMIF(J32:J32, "&gt;=70") / 4 + SUMIF(E32:E32, "&gt;1") / 4 + SUMIF(G32:G32, "&gt;1") / 4 + SUMIF(I32:I32, "&gt;1") / 4 + SUMIF(K32:K32, "&gt;1") / 4</f>
        <v>0</v>
      </c>
      <c r="AK32" s="62">
        <f t="shared" ref="AK32:AK47" si="16">SUMIF(L32:L32, "&gt;=70") / 4 +SUMIF(N32:N32, "&gt;=70") / 4 +SUMIF(P32:P32, "&gt;=70") / 4 +SUMIF(R32:R32, "&gt;=70") / 4 + SUMIF(M32:M32, "&gt;1") / 4 + SUMIF(O32:O32, "&gt;1") / 4 + SUMIF(Q32:Q32, "&gt;1") / 4 + SUMIF(S32:S32, "&gt;1") / 4</f>
        <v>0</v>
      </c>
      <c r="AL32" s="63">
        <f t="shared" ref="AL32:AL47" si="17">SUMIF(T32:T32, "&gt;=70") / 4 +SUMIF(V32:V32, "&gt;=70") / 4 +SUMIF(X32:X32, "&gt;=70") / 4 +SUMIF(Z32:Z32, "&gt;=70") / 4 + SUMIF(U32:U32, "&gt;1") / 4 + SUMIF(W32:W32, "&gt;1") / 4 + SUMIF(Y32:Y32, "&gt;1") / 4 + SUMIF(AA32:AA32, "&gt;1") / 4</f>
        <v>0</v>
      </c>
      <c r="AM32" s="64">
        <f t="shared" ref="AM32:AM47" si="18">SUMIF(AB32:AB32, "&gt;=65") / 4 +SUMIF(AD32:AD32, "&gt;=65") / 4 +SUMIF(AF32:AF32, "&gt;=65") / 4 +SUMIF(AH32:AH32, "&gt;=65") / 4 + SUMIF(AC32:AC32, "&gt;1") / 4 + SUMIF(AE32:AE32, "&gt;1") / 4 + SUMIF(AG32:AG32, "&gt;1") / 4 + SUMIF(AI32:AI32, "&gt;1") / 4</f>
        <v>0</v>
      </c>
      <c r="AN32" s="65">
        <f t="shared" ref="AN32:AN47" si="19">AVERAGE(AJ32:AM32)</f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82</v>
      </c>
      <c r="E33" s="32"/>
      <c r="F33" s="32">
        <v>80</v>
      </c>
      <c r="G33" s="32"/>
      <c r="H33" s="32">
        <v>78</v>
      </c>
      <c r="I33" s="32"/>
      <c r="J33" s="32">
        <v>85</v>
      </c>
      <c r="K33" s="33"/>
      <c r="L33" s="31">
        <v>80</v>
      </c>
      <c r="M33" s="32"/>
      <c r="N33" s="32">
        <v>75</v>
      </c>
      <c r="O33" s="32"/>
      <c r="P33" s="32">
        <v>78</v>
      </c>
      <c r="Q33" s="32"/>
      <c r="R33" s="32">
        <v>80</v>
      </c>
      <c r="S33" s="33"/>
      <c r="T33" s="31">
        <v>81</v>
      </c>
      <c r="U33" s="32"/>
      <c r="V33" s="32">
        <v>78</v>
      </c>
      <c r="W33" s="32"/>
      <c r="X33" s="32">
        <v>85</v>
      </c>
      <c r="Y33" s="32"/>
      <c r="Z33" s="32">
        <v>82</v>
      </c>
      <c r="AA33" s="33"/>
      <c r="AB33" s="11">
        <v>80</v>
      </c>
      <c r="AC33" s="32"/>
      <c r="AD33" s="32">
        <v>80</v>
      </c>
      <c r="AE33" s="32"/>
      <c r="AF33" s="32">
        <v>75</v>
      </c>
      <c r="AG33" s="32"/>
      <c r="AH33" s="32">
        <v>85</v>
      </c>
      <c r="AI33" s="13"/>
      <c r="AJ33" s="61">
        <f t="shared" si="15"/>
        <v>81.25</v>
      </c>
      <c r="AK33" s="62">
        <f t="shared" si="16"/>
        <v>78.25</v>
      </c>
      <c r="AL33" s="63">
        <f t="shared" si="17"/>
        <v>81.5</v>
      </c>
      <c r="AM33" s="64">
        <f t="shared" si="18"/>
        <v>80</v>
      </c>
      <c r="AN33" s="65">
        <f t="shared" si="19"/>
        <v>80.25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90</v>
      </c>
      <c r="E34" s="32"/>
      <c r="F34" s="32">
        <v>85</v>
      </c>
      <c r="G34" s="32"/>
      <c r="H34" s="32">
        <v>75</v>
      </c>
      <c r="I34" s="32"/>
      <c r="J34" s="32">
        <v>77</v>
      </c>
      <c r="K34" s="33"/>
      <c r="L34" s="31">
        <v>92</v>
      </c>
      <c r="M34" s="32"/>
      <c r="N34" s="32">
        <v>90</v>
      </c>
      <c r="O34" s="32"/>
      <c r="P34" s="32">
        <v>80</v>
      </c>
      <c r="Q34" s="32"/>
      <c r="R34" s="32">
        <v>82</v>
      </c>
      <c r="S34" s="33"/>
      <c r="T34" s="31">
        <v>93</v>
      </c>
      <c r="U34" s="32"/>
      <c r="V34" s="32">
        <v>90</v>
      </c>
      <c r="W34" s="32"/>
      <c r="X34" s="32">
        <v>80</v>
      </c>
      <c r="Y34" s="32"/>
      <c r="Z34" s="32">
        <v>82</v>
      </c>
      <c r="AA34" s="33"/>
      <c r="AB34" s="11">
        <v>91</v>
      </c>
      <c r="AC34" s="32"/>
      <c r="AD34" s="32">
        <v>90</v>
      </c>
      <c r="AE34" s="32"/>
      <c r="AF34" s="32">
        <v>75</v>
      </c>
      <c r="AG34" s="32"/>
      <c r="AH34" s="32">
        <v>78</v>
      </c>
      <c r="AI34" s="13"/>
      <c r="AJ34" s="61">
        <f t="shared" si="15"/>
        <v>81.75</v>
      </c>
      <c r="AK34" s="62">
        <f t="shared" si="16"/>
        <v>86</v>
      </c>
      <c r="AL34" s="63">
        <f t="shared" si="17"/>
        <v>86.25</v>
      </c>
      <c r="AM34" s="64">
        <f t="shared" si="18"/>
        <v>83.5</v>
      </c>
      <c r="AN34" s="65">
        <f t="shared" si="19"/>
        <v>84.375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84.375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>
        <v>0</v>
      </c>
      <c r="E35" s="32"/>
      <c r="F35" s="32">
        <v>0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0</v>
      </c>
      <c r="Y35" s="32"/>
      <c r="Z35" s="32">
        <v>0</v>
      </c>
      <c r="AA35" s="33"/>
      <c r="AB35" s="11">
        <v>0</v>
      </c>
      <c r="AC35" s="32"/>
      <c r="AD35" s="32">
        <v>0</v>
      </c>
      <c r="AE35" s="32"/>
      <c r="AF35" s="32">
        <v>0</v>
      </c>
      <c r="AG35" s="32"/>
      <c r="AH35" s="32">
        <v>0</v>
      </c>
      <c r="AI35" s="13"/>
      <c r="AJ35" s="61">
        <f t="shared" si="15"/>
        <v>0</v>
      </c>
      <c r="AK35" s="62">
        <f t="shared" si="16"/>
        <v>0</v>
      </c>
      <c r="AL35" s="63">
        <f t="shared" si="17"/>
        <v>0</v>
      </c>
      <c r="AM35" s="64">
        <f t="shared" si="18"/>
        <v>0</v>
      </c>
      <c r="AN35" s="65">
        <f t="shared" si="19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0</v>
      </c>
      <c r="E36" s="32"/>
      <c r="F36" s="32">
        <v>0</v>
      </c>
      <c r="G36" s="32"/>
      <c r="H36" s="32">
        <v>0</v>
      </c>
      <c r="I36" s="32"/>
      <c r="J36" s="32">
        <v>0</v>
      </c>
      <c r="K36" s="33"/>
      <c r="L36" s="31">
        <v>0</v>
      </c>
      <c r="M36" s="32"/>
      <c r="N36" s="32">
        <v>0</v>
      </c>
      <c r="O36" s="32"/>
      <c r="P36" s="32">
        <v>0</v>
      </c>
      <c r="Q36" s="32"/>
      <c r="R36" s="32">
        <v>0</v>
      </c>
      <c r="S36" s="33"/>
      <c r="T36" s="31">
        <v>0</v>
      </c>
      <c r="U36" s="32"/>
      <c r="V36" s="32">
        <v>0</v>
      </c>
      <c r="W36" s="32"/>
      <c r="X36" s="32">
        <v>0</v>
      </c>
      <c r="Y36" s="32"/>
      <c r="Z36" s="32">
        <v>0</v>
      </c>
      <c r="AA36" s="33"/>
      <c r="AB36" s="11">
        <v>0</v>
      </c>
      <c r="AC36" s="32"/>
      <c r="AD36" s="32">
        <v>0</v>
      </c>
      <c r="AE36" s="32"/>
      <c r="AF36" s="32">
        <v>0</v>
      </c>
      <c r="AG36" s="32"/>
      <c r="AH36" s="32">
        <v>0</v>
      </c>
      <c r="AI36" s="13"/>
      <c r="AJ36" s="61">
        <f t="shared" si="15"/>
        <v>0</v>
      </c>
      <c r="AK36" s="62">
        <f t="shared" si="16"/>
        <v>0</v>
      </c>
      <c r="AL36" s="63">
        <f t="shared" si="17"/>
        <v>0</v>
      </c>
      <c r="AM36" s="64">
        <f t="shared" si="18"/>
        <v>0</v>
      </c>
      <c r="AN36" s="65">
        <f t="shared" si="19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78</v>
      </c>
      <c r="E37" s="32"/>
      <c r="F37" s="32">
        <v>75</v>
      </c>
      <c r="G37" s="32"/>
      <c r="H37" s="32">
        <v>70</v>
      </c>
      <c r="I37" s="32"/>
      <c r="J37" s="32">
        <v>70</v>
      </c>
      <c r="K37" s="33"/>
      <c r="L37" s="31">
        <v>70</v>
      </c>
      <c r="M37" s="32"/>
      <c r="N37" s="32">
        <v>75</v>
      </c>
      <c r="O37" s="32"/>
      <c r="P37" s="32">
        <v>72</v>
      </c>
      <c r="Q37" s="32"/>
      <c r="R37" s="32">
        <v>70</v>
      </c>
      <c r="S37" s="33"/>
      <c r="T37" s="31">
        <v>70</v>
      </c>
      <c r="U37" s="32"/>
      <c r="V37" s="32">
        <v>70</v>
      </c>
      <c r="W37" s="32"/>
      <c r="X37" s="32">
        <v>72</v>
      </c>
      <c r="Y37" s="32"/>
      <c r="Z37" s="32">
        <v>77</v>
      </c>
      <c r="AA37" s="33"/>
      <c r="AB37" s="11">
        <v>71</v>
      </c>
      <c r="AC37" s="32"/>
      <c r="AD37" s="32">
        <v>70</v>
      </c>
      <c r="AE37" s="32"/>
      <c r="AF37" s="32">
        <v>70</v>
      </c>
      <c r="AG37" s="32"/>
      <c r="AH37" s="32">
        <v>70</v>
      </c>
      <c r="AI37" s="13"/>
      <c r="AJ37" s="61">
        <f t="shared" si="15"/>
        <v>73.25</v>
      </c>
      <c r="AK37" s="62">
        <f t="shared" si="16"/>
        <v>71.75</v>
      </c>
      <c r="AL37" s="63">
        <f t="shared" si="17"/>
        <v>72.25</v>
      </c>
      <c r="AM37" s="64">
        <f t="shared" si="18"/>
        <v>70.25</v>
      </c>
      <c r="AN37" s="65">
        <f t="shared" si="19"/>
        <v>71.875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71.875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75</v>
      </c>
      <c r="E38" s="32"/>
      <c r="F38" s="32">
        <v>70</v>
      </c>
      <c r="G38" s="32"/>
      <c r="H38" s="32">
        <v>70</v>
      </c>
      <c r="I38" s="32"/>
      <c r="J38" s="32">
        <v>72</v>
      </c>
      <c r="K38" s="33"/>
      <c r="L38" s="31">
        <v>80</v>
      </c>
      <c r="M38" s="32"/>
      <c r="N38" s="32">
        <v>78</v>
      </c>
      <c r="O38" s="32"/>
      <c r="P38" s="32">
        <v>70</v>
      </c>
      <c r="Q38" s="32"/>
      <c r="R38" s="32">
        <v>70</v>
      </c>
      <c r="S38" s="33"/>
      <c r="T38" s="31">
        <v>78</v>
      </c>
      <c r="U38" s="32"/>
      <c r="V38" s="32">
        <v>80</v>
      </c>
      <c r="W38" s="32"/>
      <c r="X38" s="32">
        <v>70</v>
      </c>
      <c r="Y38" s="32"/>
      <c r="Z38" s="32">
        <v>72</v>
      </c>
      <c r="AA38" s="33"/>
      <c r="AB38" s="11">
        <v>75</v>
      </c>
      <c r="AC38" s="32"/>
      <c r="AD38" s="32">
        <v>78</v>
      </c>
      <c r="AE38" s="32"/>
      <c r="AF38" s="32">
        <v>70</v>
      </c>
      <c r="AG38" s="32"/>
      <c r="AH38" s="32">
        <v>72</v>
      </c>
      <c r="AI38" s="13"/>
      <c r="AJ38" s="61">
        <f t="shared" si="15"/>
        <v>71.75</v>
      </c>
      <c r="AK38" s="62">
        <f t="shared" si="16"/>
        <v>74.5</v>
      </c>
      <c r="AL38" s="63">
        <f t="shared" si="17"/>
        <v>75</v>
      </c>
      <c r="AM38" s="64">
        <f t="shared" si="18"/>
        <v>73.75</v>
      </c>
      <c r="AN38" s="65">
        <f t="shared" si="19"/>
        <v>73.75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73.75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100</v>
      </c>
      <c r="E39" s="32"/>
      <c r="F39" s="32">
        <v>100</v>
      </c>
      <c r="G39" s="32"/>
      <c r="H39" s="32">
        <v>98</v>
      </c>
      <c r="I39" s="32"/>
      <c r="J39" s="32">
        <v>95</v>
      </c>
      <c r="K39" s="33"/>
      <c r="L39" s="31">
        <v>98</v>
      </c>
      <c r="M39" s="32"/>
      <c r="N39" s="32">
        <v>100</v>
      </c>
      <c r="O39" s="32"/>
      <c r="P39" s="32">
        <v>100</v>
      </c>
      <c r="Q39" s="32"/>
      <c r="R39" s="32">
        <v>98</v>
      </c>
      <c r="S39" s="33"/>
      <c r="T39" s="31">
        <v>98</v>
      </c>
      <c r="U39" s="32"/>
      <c r="V39" s="32">
        <v>100</v>
      </c>
      <c r="W39" s="32"/>
      <c r="X39" s="32">
        <v>95</v>
      </c>
      <c r="Y39" s="32"/>
      <c r="Z39" s="32">
        <v>95</v>
      </c>
      <c r="AA39" s="33"/>
      <c r="AB39" s="11">
        <v>100</v>
      </c>
      <c r="AC39" s="32"/>
      <c r="AD39" s="32">
        <v>100</v>
      </c>
      <c r="AE39" s="32"/>
      <c r="AF39" s="32">
        <v>98</v>
      </c>
      <c r="AG39" s="32"/>
      <c r="AH39" s="32">
        <v>98</v>
      </c>
      <c r="AI39" s="13"/>
      <c r="AJ39" s="61">
        <f t="shared" si="15"/>
        <v>98.25</v>
      </c>
      <c r="AK39" s="62">
        <f t="shared" si="16"/>
        <v>99</v>
      </c>
      <c r="AL39" s="63">
        <f t="shared" si="17"/>
        <v>97</v>
      </c>
      <c r="AM39" s="64">
        <f t="shared" si="18"/>
        <v>99</v>
      </c>
      <c r="AN39" s="65">
        <f t="shared" si="19"/>
        <v>98.3125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98.3125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90</v>
      </c>
      <c r="E40" s="32"/>
      <c r="F40" s="32">
        <v>85</v>
      </c>
      <c r="G40" s="32"/>
      <c r="H40" s="32">
        <v>85</v>
      </c>
      <c r="I40" s="32"/>
      <c r="J40" s="32">
        <v>85</v>
      </c>
      <c r="K40" s="33"/>
      <c r="L40" s="31">
        <v>85</v>
      </c>
      <c r="M40" s="32"/>
      <c r="N40" s="32">
        <v>90</v>
      </c>
      <c r="O40" s="32"/>
      <c r="P40" s="32">
        <v>90</v>
      </c>
      <c r="Q40" s="32"/>
      <c r="R40" s="32">
        <v>70</v>
      </c>
      <c r="S40" s="33"/>
      <c r="T40" s="31">
        <v>95</v>
      </c>
      <c r="U40" s="32"/>
      <c r="V40" s="32">
        <v>93</v>
      </c>
      <c r="W40" s="32"/>
      <c r="X40" s="32">
        <v>90</v>
      </c>
      <c r="Y40" s="32"/>
      <c r="Z40" s="32">
        <v>70</v>
      </c>
      <c r="AA40" s="33"/>
      <c r="AB40" s="11">
        <v>91</v>
      </c>
      <c r="AC40" s="32"/>
      <c r="AD40" s="32">
        <v>95</v>
      </c>
      <c r="AE40" s="32"/>
      <c r="AF40" s="32">
        <v>92</v>
      </c>
      <c r="AG40" s="32"/>
      <c r="AH40" s="32">
        <v>90</v>
      </c>
      <c r="AI40" s="13"/>
      <c r="AJ40" s="61">
        <f t="shared" si="15"/>
        <v>86.25</v>
      </c>
      <c r="AK40" s="62">
        <f t="shared" si="16"/>
        <v>83.75</v>
      </c>
      <c r="AL40" s="63">
        <f t="shared" si="17"/>
        <v>87</v>
      </c>
      <c r="AM40" s="64">
        <f t="shared" si="18"/>
        <v>92</v>
      </c>
      <c r="AN40" s="65">
        <f t="shared" si="19"/>
        <v>87.25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>
        <v>80</v>
      </c>
      <c r="E41" s="32"/>
      <c r="F41" s="32">
        <v>80</v>
      </c>
      <c r="G41" s="32"/>
      <c r="H41" s="32">
        <v>70</v>
      </c>
      <c r="I41" s="32"/>
      <c r="J41" s="32">
        <v>72</v>
      </c>
      <c r="K41" s="33"/>
      <c r="L41" s="31">
        <v>70</v>
      </c>
      <c r="M41" s="32"/>
      <c r="N41" s="32">
        <v>72</v>
      </c>
      <c r="O41" s="32"/>
      <c r="P41" s="32">
        <v>70</v>
      </c>
      <c r="Q41" s="32"/>
      <c r="R41" s="32">
        <v>71</v>
      </c>
      <c r="S41" s="33"/>
      <c r="T41" s="31">
        <v>70</v>
      </c>
      <c r="U41" s="32"/>
      <c r="V41" s="32">
        <v>70</v>
      </c>
      <c r="W41" s="32"/>
      <c r="X41" s="32">
        <v>72</v>
      </c>
      <c r="Y41" s="32"/>
      <c r="Z41" s="32">
        <v>73</v>
      </c>
      <c r="AA41" s="33"/>
      <c r="AB41" s="11">
        <v>73</v>
      </c>
      <c r="AC41" s="32"/>
      <c r="AD41" s="32">
        <v>72</v>
      </c>
      <c r="AE41" s="32"/>
      <c r="AF41" s="32">
        <v>70</v>
      </c>
      <c r="AG41" s="32"/>
      <c r="AH41" s="32">
        <v>75</v>
      </c>
      <c r="AI41" s="13"/>
      <c r="AJ41" s="61">
        <f t="shared" si="15"/>
        <v>75.5</v>
      </c>
      <c r="AK41" s="62">
        <f t="shared" si="16"/>
        <v>70.75</v>
      </c>
      <c r="AL41" s="63">
        <f t="shared" si="17"/>
        <v>71.25</v>
      </c>
      <c r="AM41" s="64">
        <f t="shared" si="18"/>
        <v>72.5</v>
      </c>
      <c r="AN41" s="65">
        <f t="shared" si="19"/>
        <v>72.5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72.5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61">
        <f t="shared" si="15"/>
        <v>0</v>
      </c>
      <c r="AK42" s="62">
        <f t="shared" si="16"/>
        <v>0</v>
      </c>
      <c r="AL42" s="63">
        <f t="shared" si="17"/>
        <v>0</v>
      </c>
      <c r="AM42" s="64">
        <f t="shared" si="18"/>
        <v>0</v>
      </c>
      <c r="AN42" s="65">
        <f t="shared" si="19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>
        <v>90</v>
      </c>
      <c r="E43" s="32"/>
      <c r="F43" s="32">
        <v>92</v>
      </c>
      <c r="G43" s="32"/>
      <c r="H43" s="32">
        <v>85</v>
      </c>
      <c r="I43" s="32"/>
      <c r="J43" s="32">
        <v>80</v>
      </c>
      <c r="K43" s="33"/>
      <c r="L43" s="31">
        <v>95</v>
      </c>
      <c r="M43" s="32"/>
      <c r="N43" s="32">
        <v>90</v>
      </c>
      <c r="O43" s="32"/>
      <c r="P43" s="32">
        <v>88</v>
      </c>
      <c r="Q43" s="32"/>
      <c r="R43" s="32">
        <v>85</v>
      </c>
      <c r="S43" s="33"/>
      <c r="T43" s="31">
        <v>90</v>
      </c>
      <c r="U43" s="32"/>
      <c r="V43" s="32">
        <v>91</v>
      </c>
      <c r="W43" s="32"/>
      <c r="X43" s="32">
        <v>80</v>
      </c>
      <c r="Y43" s="32"/>
      <c r="Z43" s="32">
        <v>82</v>
      </c>
      <c r="AA43" s="33"/>
      <c r="AB43" s="11">
        <v>95</v>
      </c>
      <c r="AC43" s="32"/>
      <c r="AD43" s="32">
        <v>90</v>
      </c>
      <c r="AE43" s="32"/>
      <c r="AF43" s="32">
        <v>85</v>
      </c>
      <c r="AG43" s="32"/>
      <c r="AH43" s="32">
        <v>87</v>
      </c>
      <c r="AI43" s="13"/>
      <c r="AJ43" s="61">
        <f t="shared" si="15"/>
        <v>86.75</v>
      </c>
      <c r="AK43" s="62">
        <f t="shared" si="16"/>
        <v>89.5</v>
      </c>
      <c r="AL43" s="63">
        <f t="shared" si="17"/>
        <v>85.75</v>
      </c>
      <c r="AM43" s="64">
        <f t="shared" si="18"/>
        <v>89.25</v>
      </c>
      <c r="AN43" s="65">
        <f t="shared" si="19"/>
        <v>87.8125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87.8125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>
        <v>0</v>
      </c>
      <c r="E44" s="32"/>
      <c r="F44" s="32">
        <v>0</v>
      </c>
      <c r="G44" s="32"/>
      <c r="H44" s="32">
        <v>0</v>
      </c>
      <c r="I44" s="32"/>
      <c r="J44" s="32">
        <v>0</v>
      </c>
      <c r="K44" s="33"/>
      <c r="L44" s="31">
        <v>0</v>
      </c>
      <c r="M44" s="32"/>
      <c r="N44" s="32">
        <v>0</v>
      </c>
      <c r="O44" s="32"/>
      <c r="P44" s="32">
        <v>0</v>
      </c>
      <c r="Q44" s="32"/>
      <c r="R44" s="32">
        <v>0</v>
      </c>
      <c r="S44" s="33"/>
      <c r="T44" s="31">
        <v>0</v>
      </c>
      <c r="U44" s="32"/>
      <c r="V44" s="32">
        <v>0</v>
      </c>
      <c r="W44" s="32"/>
      <c r="X44" s="32">
        <v>0</v>
      </c>
      <c r="Y44" s="32"/>
      <c r="Z44" s="32">
        <v>0</v>
      </c>
      <c r="AA44" s="33"/>
      <c r="AB44" s="11">
        <v>0</v>
      </c>
      <c r="AC44" s="32"/>
      <c r="AD44" s="32">
        <v>0</v>
      </c>
      <c r="AE44" s="32"/>
      <c r="AF44" s="32">
        <v>0</v>
      </c>
      <c r="AG44" s="32"/>
      <c r="AH44" s="32">
        <v>0</v>
      </c>
      <c r="AI44" s="13"/>
      <c r="AJ44" s="61">
        <f t="shared" si="15"/>
        <v>0</v>
      </c>
      <c r="AK44" s="62">
        <f t="shared" si="16"/>
        <v>0</v>
      </c>
      <c r="AL44" s="63">
        <f t="shared" si="17"/>
        <v>0</v>
      </c>
      <c r="AM44" s="64">
        <f t="shared" si="18"/>
        <v>0</v>
      </c>
      <c r="AN44" s="65">
        <f t="shared" si="19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>
        <v>0</v>
      </c>
      <c r="E45" s="32"/>
      <c r="F45" s="32">
        <v>0</v>
      </c>
      <c r="G45" s="32"/>
      <c r="H45" s="32">
        <v>0</v>
      </c>
      <c r="I45" s="32"/>
      <c r="J45" s="32">
        <v>0</v>
      </c>
      <c r="K45" s="33"/>
      <c r="L45" s="31">
        <v>0</v>
      </c>
      <c r="M45" s="32"/>
      <c r="N45" s="32">
        <v>0</v>
      </c>
      <c r="O45" s="32"/>
      <c r="P45" s="32">
        <v>0</v>
      </c>
      <c r="Q45" s="32"/>
      <c r="R45" s="32">
        <v>0</v>
      </c>
      <c r="S45" s="33"/>
      <c r="T45" s="31">
        <v>0</v>
      </c>
      <c r="U45" s="32"/>
      <c r="V45" s="32">
        <v>0</v>
      </c>
      <c r="W45" s="32"/>
      <c r="X45" s="32">
        <v>0</v>
      </c>
      <c r="Y45" s="32"/>
      <c r="Z45" s="32">
        <v>0</v>
      </c>
      <c r="AA45" s="33"/>
      <c r="AB45" s="11">
        <v>0</v>
      </c>
      <c r="AC45" s="32"/>
      <c r="AD45" s="32">
        <v>0</v>
      </c>
      <c r="AE45" s="32"/>
      <c r="AF45" s="32">
        <v>0</v>
      </c>
      <c r="AG45" s="32"/>
      <c r="AH45" s="32">
        <v>0</v>
      </c>
      <c r="AI45" s="13"/>
      <c r="AJ45" s="61">
        <f t="shared" si="15"/>
        <v>0</v>
      </c>
      <c r="AK45" s="62">
        <f t="shared" si="16"/>
        <v>0</v>
      </c>
      <c r="AL45" s="63">
        <f t="shared" si="17"/>
        <v>0</v>
      </c>
      <c r="AM45" s="64">
        <f t="shared" si="18"/>
        <v>0</v>
      </c>
      <c r="AN45" s="65">
        <f t="shared" si="19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70</v>
      </c>
      <c r="G46" s="32"/>
      <c r="H46" s="32">
        <v>0</v>
      </c>
      <c r="I46" s="32"/>
      <c r="J46" s="32">
        <v>0</v>
      </c>
      <c r="K46" s="33"/>
      <c r="L46" s="31">
        <v>72</v>
      </c>
      <c r="M46" s="32"/>
      <c r="N46" s="32">
        <v>70</v>
      </c>
      <c r="O46" s="32"/>
      <c r="P46" s="32">
        <v>0</v>
      </c>
      <c r="Q46" s="32"/>
      <c r="R46" s="32">
        <v>0</v>
      </c>
      <c r="S46" s="13"/>
      <c r="T46" s="31">
        <v>75</v>
      </c>
      <c r="U46" s="32"/>
      <c r="V46" s="32">
        <v>75</v>
      </c>
      <c r="W46" s="32"/>
      <c r="X46" s="32">
        <v>80</v>
      </c>
      <c r="Y46" s="32"/>
      <c r="Z46" s="32">
        <v>0</v>
      </c>
      <c r="AA46" s="33"/>
      <c r="AB46" s="11">
        <v>73</v>
      </c>
      <c r="AC46" s="32"/>
      <c r="AD46" s="32">
        <v>70</v>
      </c>
      <c r="AE46" s="32"/>
      <c r="AF46" s="32">
        <v>0</v>
      </c>
      <c r="AG46" s="32"/>
      <c r="AH46" s="32">
        <v>0</v>
      </c>
      <c r="AI46" s="13"/>
      <c r="AJ46" s="61">
        <f t="shared" si="15"/>
        <v>36.25</v>
      </c>
      <c r="AK46" s="62">
        <f t="shared" si="16"/>
        <v>35.5</v>
      </c>
      <c r="AL46" s="63">
        <f t="shared" si="17"/>
        <v>57.5</v>
      </c>
      <c r="AM46" s="64">
        <f t="shared" si="18"/>
        <v>35.75</v>
      </c>
      <c r="AN46" s="65">
        <f t="shared" si="19"/>
        <v>41.25</v>
      </c>
      <c r="AO46" s="54"/>
      <c r="AQ46" s="71">
        <f t="shared" si="5"/>
        <v>20.625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41.25</v>
      </c>
      <c r="BD46" s="24" t="str">
        <f t="shared" si="14"/>
        <v/>
      </c>
    </row>
    <row r="47" spans="1:56" x14ac:dyDescent="0.2">
      <c r="A47" s="45">
        <v>37</v>
      </c>
      <c r="B47" s="156" t="s">
        <v>216</v>
      </c>
      <c r="C47" s="153" t="s">
        <v>217</v>
      </c>
      <c r="D47" s="31">
        <v>80</v>
      </c>
      <c r="E47" s="32"/>
      <c r="F47" s="32">
        <v>82</v>
      </c>
      <c r="G47" s="32"/>
      <c r="H47" s="32">
        <v>85</v>
      </c>
      <c r="I47" s="32"/>
      <c r="J47" s="32">
        <v>80</v>
      </c>
      <c r="K47" s="33"/>
      <c r="L47" s="31">
        <v>75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82</v>
      </c>
      <c r="U47" s="32"/>
      <c r="V47" s="32">
        <v>81</v>
      </c>
      <c r="W47" s="32"/>
      <c r="X47" s="32">
        <v>79</v>
      </c>
      <c r="Y47" s="32"/>
      <c r="Z47" s="32">
        <v>80</v>
      </c>
      <c r="AA47" s="33"/>
      <c r="AB47" s="11">
        <v>75</v>
      </c>
      <c r="AC47" s="32"/>
      <c r="AD47" s="32">
        <v>80</v>
      </c>
      <c r="AE47" s="32"/>
      <c r="AF47" s="32">
        <v>80</v>
      </c>
      <c r="AG47" s="32"/>
      <c r="AH47" s="32">
        <v>80</v>
      </c>
      <c r="AI47" s="13"/>
      <c r="AJ47" s="61">
        <f t="shared" si="15"/>
        <v>81.75</v>
      </c>
      <c r="AK47" s="62">
        <f t="shared" si="16"/>
        <v>79.75</v>
      </c>
      <c r="AL47" s="63">
        <f t="shared" si="17"/>
        <v>80.5</v>
      </c>
      <c r="AM47" s="64">
        <f t="shared" si="18"/>
        <v>78.75</v>
      </c>
      <c r="AN47" s="65">
        <f t="shared" si="19"/>
        <v>80.1875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80.1875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 F12:K31 N12:AA31 AD12:AI31 F33:K42 N33:AA42 AD33:AI42">
    <cfRule type="cellIs" dxfId="24" priority="2" operator="lessThan">
      <formula>70</formula>
    </cfRule>
  </conditionalFormatting>
  <conditionalFormatting sqref="AJ11:AO55 D12:E31 L12:M31 AB12:AC31 D33:E42 L33:M42 AB33:AC42 D43:AI55">
    <cfRule type="cellIs" dxfId="23" priority="8" operator="lessThan">
      <formula>70</formula>
    </cfRule>
  </conditionalFormatting>
  <conditionalFormatting sqref="AQ11:AQ55">
    <cfRule type="cellIs" dxfId="22" priority="6" operator="lessThan">
      <formula>70</formula>
    </cfRule>
  </conditionalFormatting>
  <conditionalFormatting sqref="AQ11:AX55">
    <cfRule type="cellIs" dxfId="21" priority="7" operator="lessThan">
      <formula>70</formula>
    </cfRule>
  </conditionalFormatting>
  <conditionalFormatting sqref="AY11:AY55">
    <cfRule type="cellIs" dxfId="2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15" zoomScale="110" zoomScaleNormal="110" workbookViewId="0">
      <selection activeCell="O39" sqref="O3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thickBot="1" x14ac:dyDescent="0.25">
      <c r="A11" s="41">
        <v>1</v>
      </c>
      <c r="B11" s="153" t="s">
        <v>148</v>
      </c>
      <c r="C11" s="156" t="s">
        <v>149</v>
      </c>
      <c r="D11" s="31">
        <v>90</v>
      </c>
      <c r="E11" s="32"/>
      <c r="F11" s="32">
        <v>80</v>
      </c>
      <c r="G11" s="32"/>
      <c r="H11" s="32">
        <v>80</v>
      </c>
      <c r="I11" s="32"/>
      <c r="J11" s="32">
        <v>90</v>
      </c>
      <c r="K11" s="33"/>
      <c r="L11" s="31">
        <v>100</v>
      </c>
      <c r="M11" s="32"/>
      <c r="N11" s="32">
        <v>90</v>
      </c>
      <c r="O11" s="32"/>
      <c r="P11" s="32">
        <v>100</v>
      </c>
      <c r="Q11" s="32"/>
      <c r="R11" s="32">
        <v>90</v>
      </c>
      <c r="S11" s="33"/>
      <c r="T11" s="31">
        <v>90</v>
      </c>
      <c r="U11" s="32"/>
      <c r="V11" s="32">
        <v>70</v>
      </c>
      <c r="W11" s="32"/>
      <c r="X11" s="32">
        <v>70</v>
      </c>
      <c r="Y11" s="32"/>
      <c r="Z11" s="32">
        <v>90</v>
      </c>
      <c r="AA11" s="33"/>
      <c r="AB11" s="31">
        <v>100</v>
      </c>
      <c r="AC11" s="32"/>
      <c r="AD11" s="32">
        <v>90</v>
      </c>
      <c r="AE11" s="32"/>
      <c r="AF11" s="32">
        <v>100</v>
      </c>
      <c r="AG11" s="32"/>
      <c r="AH11" s="32">
        <v>90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95</v>
      </c>
      <c r="AN11" s="60">
        <f>AVERAGE(AJ11:AM11)</f>
        <v>88.75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88.75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56">
        <f t="shared" ref="AJ12:AJ46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46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46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46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46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56" t="s">
        <v>154</v>
      </c>
      <c r="C14" s="157" t="s">
        <v>155</v>
      </c>
      <c r="D14" s="31">
        <v>70</v>
      </c>
      <c r="E14" s="32"/>
      <c r="F14" s="32">
        <v>90</v>
      </c>
      <c r="G14" s="32"/>
      <c r="H14" s="32">
        <v>75</v>
      </c>
      <c r="I14" s="32"/>
      <c r="J14" s="32">
        <v>85</v>
      </c>
      <c r="K14" s="33"/>
      <c r="L14" s="31">
        <v>84</v>
      </c>
      <c r="M14" s="32"/>
      <c r="N14" s="32">
        <v>80</v>
      </c>
      <c r="O14" s="32"/>
      <c r="P14" s="32">
        <v>80</v>
      </c>
      <c r="Q14" s="32"/>
      <c r="R14" s="32">
        <v>84</v>
      </c>
      <c r="S14" s="33"/>
      <c r="T14" s="31">
        <v>90</v>
      </c>
      <c r="U14" s="32"/>
      <c r="V14" s="32">
        <v>70</v>
      </c>
      <c r="W14" s="32"/>
      <c r="X14" s="32">
        <v>90</v>
      </c>
      <c r="Y14" s="32"/>
      <c r="Z14" s="32">
        <v>70</v>
      </c>
      <c r="AA14" s="33"/>
      <c r="AB14" s="31">
        <v>95</v>
      </c>
      <c r="AC14" s="32"/>
      <c r="AD14" s="32">
        <v>75</v>
      </c>
      <c r="AE14" s="32"/>
      <c r="AF14" s="32">
        <v>86</v>
      </c>
      <c r="AG14" s="32"/>
      <c r="AH14" s="32">
        <v>84</v>
      </c>
      <c r="AI14" s="13"/>
      <c r="AJ14" s="56">
        <f t="shared" si="0"/>
        <v>80</v>
      </c>
      <c r="AK14" s="57">
        <f t="shared" si="1"/>
        <v>82</v>
      </c>
      <c r="AL14" s="58">
        <f t="shared" si="2"/>
        <v>80</v>
      </c>
      <c r="AM14" s="59">
        <f t="shared" si="3"/>
        <v>85</v>
      </c>
      <c r="AN14" s="60">
        <f t="shared" si="4"/>
        <v>81.75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81.75</v>
      </c>
      <c r="BB14" s="81" t="str">
        <f t="shared" si="13"/>
        <v/>
      </c>
      <c r="BD14" s="24" t="str">
        <f t="shared" si="14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31">
        <v>80</v>
      </c>
      <c r="E15" s="32"/>
      <c r="F15" s="32">
        <v>70</v>
      </c>
      <c r="G15" s="32"/>
      <c r="H15" s="32">
        <v>80</v>
      </c>
      <c r="I15" s="32"/>
      <c r="J15" s="32">
        <v>70</v>
      </c>
      <c r="K15" s="33"/>
      <c r="L15" s="31">
        <v>78</v>
      </c>
      <c r="M15" s="32"/>
      <c r="N15" s="32">
        <v>70</v>
      </c>
      <c r="O15" s="32"/>
      <c r="P15" s="32">
        <v>77</v>
      </c>
      <c r="Q15" s="32"/>
      <c r="R15" s="32">
        <v>79</v>
      </c>
      <c r="S15" s="33"/>
      <c r="T15" s="31">
        <v>80</v>
      </c>
      <c r="U15" s="32"/>
      <c r="V15" s="32">
        <v>80</v>
      </c>
      <c r="W15" s="32"/>
      <c r="X15" s="32">
        <v>70</v>
      </c>
      <c r="Y15" s="32"/>
      <c r="Z15" s="32">
        <v>70</v>
      </c>
      <c r="AA15" s="33"/>
      <c r="AB15" s="31">
        <v>78</v>
      </c>
      <c r="AC15" s="32"/>
      <c r="AD15" s="32">
        <v>71</v>
      </c>
      <c r="AE15" s="32"/>
      <c r="AF15" s="32">
        <v>70</v>
      </c>
      <c r="AG15" s="32"/>
      <c r="AH15" s="32">
        <v>70</v>
      </c>
      <c r="AI15" s="13"/>
      <c r="AJ15" s="56">
        <f t="shared" si="0"/>
        <v>75</v>
      </c>
      <c r="AK15" s="57">
        <f t="shared" si="1"/>
        <v>76</v>
      </c>
      <c r="AL15" s="58">
        <f t="shared" si="2"/>
        <v>75</v>
      </c>
      <c r="AM15" s="59">
        <f t="shared" si="3"/>
        <v>72.25</v>
      </c>
      <c r="AN15" s="60">
        <f t="shared" si="4"/>
        <v>74.5625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74.5625</v>
      </c>
      <c r="BB15" s="81" t="str">
        <f t="shared" si="13"/>
        <v/>
      </c>
      <c r="BD15" s="24" t="str">
        <f t="shared" si="14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31">
        <v>100</v>
      </c>
      <c r="E16" s="32"/>
      <c r="F16" s="32">
        <v>90</v>
      </c>
      <c r="G16" s="32"/>
      <c r="H16" s="32">
        <v>100</v>
      </c>
      <c r="I16" s="32"/>
      <c r="J16" s="32">
        <v>90</v>
      </c>
      <c r="K16" s="33"/>
      <c r="L16" s="31">
        <v>95</v>
      </c>
      <c r="M16" s="32"/>
      <c r="N16" s="32">
        <v>96</v>
      </c>
      <c r="O16" s="32"/>
      <c r="P16" s="32">
        <v>95</v>
      </c>
      <c r="Q16" s="32"/>
      <c r="R16" s="32">
        <v>90</v>
      </c>
      <c r="S16" s="33"/>
      <c r="T16" s="31">
        <v>94</v>
      </c>
      <c r="U16" s="32"/>
      <c r="V16" s="32">
        <v>95</v>
      </c>
      <c r="W16" s="32"/>
      <c r="X16" s="32">
        <v>93</v>
      </c>
      <c r="Y16" s="32"/>
      <c r="Z16" s="32">
        <v>94</v>
      </c>
      <c r="AA16" s="33"/>
      <c r="AB16" s="31">
        <v>95</v>
      </c>
      <c r="AC16" s="32"/>
      <c r="AD16" s="32">
        <v>90</v>
      </c>
      <c r="AE16" s="32"/>
      <c r="AF16" s="32">
        <v>94</v>
      </c>
      <c r="AG16" s="32"/>
      <c r="AH16" s="32">
        <v>95</v>
      </c>
      <c r="AI16" s="13"/>
      <c r="AJ16" s="56">
        <f t="shared" si="0"/>
        <v>95</v>
      </c>
      <c r="AK16" s="57">
        <f t="shared" si="1"/>
        <v>94</v>
      </c>
      <c r="AL16" s="58">
        <f t="shared" si="2"/>
        <v>94</v>
      </c>
      <c r="AM16" s="59">
        <f t="shared" si="3"/>
        <v>93.5</v>
      </c>
      <c r="AN16" s="60">
        <f t="shared" si="4"/>
        <v>94.125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94.125</v>
      </c>
      <c r="BB16" s="81" t="str">
        <f t="shared" si="13"/>
        <v/>
      </c>
      <c r="BD16" s="24" t="str">
        <f t="shared" si="14"/>
        <v/>
      </c>
    </row>
    <row r="17" spans="1:56" ht="16" thickBot="1" x14ac:dyDescent="0.25">
      <c r="A17" s="45">
        <v>7</v>
      </c>
      <c r="B17" s="156" t="s">
        <v>160</v>
      </c>
      <c r="C17" s="158" t="s">
        <v>161</v>
      </c>
      <c r="D17" s="31">
        <v>82</v>
      </c>
      <c r="E17" s="32"/>
      <c r="F17" s="32">
        <v>80</v>
      </c>
      <c r="G17" s="32"/>
      <c r="H17" s="32">
        <v>78</v>
      </c>
      <c r="I17" s="32"/>
      <c r="J17" s="32">
        <v>85</v>
      </c>
      <c r="K17" s="33"/>
      <c r="L17" s="31">
        <v>80</v>
      </c>
      <c r="M17" s="32"/>
      <c r="N17" s="32">
        <v>75</v>
      </c>
      <c r="O17" s="32"/>
      <c r="P17" s="32">
        <v>78</v>
      </c>
      <c r="Q17" s="32"/>
      <c r="R17" s="32">
        <v>80</v>
      </c>
      <c r="S17" s="33"/>
      <c r="T17" s="31">
        <v>81</v>
      </c>
      <c r="U17" s="32"/>
      <c r="V17" s="32">
        <v>78</v>
      </c>
      <c r="W17" s="32"/>
      <c r="X17" s="32">
        <v>85</v>
      </c>
      <c r="Y17" s="32"/>
      <c r="Z17" s="32">
        <v>82</v>
      </c>
      <c r="AA17" s="33"/>
      <c r="AB17" s="31">
        <v>80</v>
      </c>
      <c r="AC17" s="32"/>
      <c r="AD17" s="32">
        <v>80</v>
      </c>
      <c r="AE17" s="32"/>
      <c r="AF17" s="32">
        <v>75</v>
      </c>
      <c r="AG17" s="32"/>
      <c r="AH17" s="32">
        <v>85</v>
      </c>
      <c r="AI17" s="13"/>
      <c r="AJ17" s="56">
        <f t="shared" si="0"/>
        <v>81.25</v>
      </c>
      <c r="AK17" s="57">
        <f t="shared" si="1"/>
        <v>78.25</v>
      </c>
      <c r="AL17" s="58">
        <f t="shared" si="2"/>
        <v>81.5</v>
      </c>
      <c r="AM17" s="59">
        <f t="shared" si="3"/>
        <v>80</v>
      </c>
      <c r="AN17" s="60">
        <f t="shared" si="4"/>
        <v>80.25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80.25</v>
      </c>
      <c r="BB17" s="81" t="str">
        <f t="shared" si="13"/>
        <v/>
      </c>
      <c r="BD17" s="24" t="str">
        <f t="shared" si="14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31">
        <v>80</v>
      </c>
      <c r="E19" s="32"/>
      <c r="F19" s="32">
        <v>82</v>
      </c>
      <c r="G19" s="32"/>
      <c r="H19" s="32">
        <v>83</v>
      </c>
      <c r="I19" s="32"/>
      <c r="J19" s="32">
        <v>85</v>
      </c>
      <c r="K19" s="33"/>
      <c r="L19" s="31">
        <v>81</v>
      </c>
      <c r="M19" s="32"/>
      <c r="N19" s="32">
        <v>82</v>
      </c>
      <c r="O19" s="32"/>
      <c r="P19" s="32">
        <v>84</v>
      </c>
      <c r="Q19" s="32"/>
      <c r="R19" s="32">
        <v>85</v>
      </c>
      <c r="S19" s="33"/>
      <c r="T19" s="31">
        <v>80</v>
      </c>
      <c r="U19" s="32"/>
      <c r="V19" s="32">
        <v>81</v>
      </c>
      <c r="W19" s="32"/>
      <c r="X19" s="32">
        <v>85</v>
      </c>
      <c r="Y19" s="32"/>
      <c r="Z19" s="32">
        <v>82</v>
      </c>
      <c r="AA19" s="33"/>
      <c r="AB19" s="31">
        <v>80</v>
      </c>
      <c r="AC19" s="32"/>
      <c r="AD19" s="32">
        <v>81</v>
      </c>
      <c r="AE19" s="32"/>
      <c r="AF19" s="32">
        <v>80</v>
      </c>
      <c r="AG19" s="32"/>
      <c r="AH19" s="32">
        <v>82</v>
      </c>
      <c r="AI19" s="13"/>
      <c r="AJ19" s="56">
        <f t="shared" si="0"/>
        <v>82.5</v>
      </c>
      <c r="AK19" s="57">
        <f t="shared" si="1"/>
        <v>83</v>
      </c>
      <c r="AL19" s="58">
        <f t="shared" si="2"/>
        <v>82</v>
      </c>
      <c r="AM19" s="59">
        <f t="shared" si="3"/>
        <v>80.75</v>
      </c>
      <c r="AN19" s="60">
        <f t="shared" si="4"/>
        <v>82.0625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82.0625</v>
      </c>
      <c r="BB19" s="81" t="str">
        <f t="shared" si="13"/>
        <v/>
      </c>
      <c r="BD19" s="24" t="str">
        <f t="shared" si="14"/>
        <v/>
      </c>
    </row>
    <row r="20" spans="1:56" ht="16" thickBot="1" x14ac:dyDescent="0.25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90</v>
      </c>
      <c r="I20" s="32"/>
      <c r="J20" s="32">
        <v>95</v>
      </c>
      <c r="K20" s="33"/>
      <c r="L20" s="31">
        <v>86</v>
      </c>
      <c r="M20" s="32"/>
      <c r="N20" s="32">
        <v>85</v>
      </c>
      <c r="O20" s="32"/>
      <c r="P20" s="32">
        <v>88</v>
      </c>
      <c r="Q20" s="32"/>
      <c r="R20" s="32">
        <v>95</v>
      </c>
      <c r="S20" s="33"/>
      <c r="T20" s="31">
        <v>85</v>
      </c>
      <c r="U20" s="32"/>
      <c r="V20" s="32">
        <v>84</v>
      </c>
      <c r="W20" s="32"/>
      <c r="X20" s="32">
        <v>92</v>
      </c>
      <c r="Y20" s="32"/>
      <c r="Z20" s="32">
        <v>95</v>
      </c>
      <c r="AA20" s="33"/>
      <c r="AB20" s="31">
        <v>86</v>
      </c>
      <c r="AC20" s="32"/>
      <c r="AD20" s="32">
        <v>87</v>
      </c>
      <c r="AE20" s="32"/>
      <c r="AF20" s="32">
        <v>90</v>
      </c>
      <c r="AG20" s="32"/>
      <c r="AH20" s="32">
        <v>95</v>
      </c>
      <c r="AI20" s="13"/>
      <c r="AJ20" s="56">
        <f t="shared" si="0"/>
        <v>87.5</v>
      </c>
      <c r="AK20" s="57">
        <f t="shared" si="1"/>
        <v>88.5</v>
      </c>
      <c r="AL20" s="58">
        <f t="shared" si="2"/>
        <v>89</v>
      </c>
      <c r="AM20" s="59">
        <f t="shared" si="3"/>
        <v>89.5</v>
      </c>
      <c r="AN20" s="60">
        <f t="shared" si="4"/>
        <v>88.625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88.625</v>
      </c>
      <c r="BB20" s="81" t="str">
        <f t="shared" si="13"/>
        <v/>
      </c>
      <c r="BD20" s="24" t="str">
        <f t="shared" si="14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31">
        <v>75</v>
      </c>
      <c r="E21" s="32"/>
      <c r="F21" s="32">
        <v>70</v>
      </c>
      <c r="G21" s="32"/>
      <c r="H21" s="32">
        <v>73</v>
      </c>
      <c r="I21" s="32"/>
      <c r="J21" s="32">
        <v>71</v>
      </c>
      <c r="K21" s="33"/>
      <c r="L21" s="31">
        <v>71</v>
      </c>
      <c r="M21" s="32"/>
      <c r="N21" s="32">
        <v>70</v>
      </c>
      <c r="O21" s="32"/>
      <c r="P21" s="32">
        <v>73</v>
      </c>
      <c r="Q21" s="32"/>
      <c r="R21" s="32">
        <v>70</v>
      </c>
      <c r="S21" s="33"/>
      <c r="T21" s="31">
        <v>70</v>
      </c>
      <c r="U21" s="32"/>
      <c r="V21" s="32">
        <v>72</v>
      </c>
      <c r="W21" s="32"/>
      <c r="X21" s="32">
        <v>71</v>
      </c>
      <c r="Y21" s="32"/>
      <c r="Z21" s="32">
        <v>70</v>
      </c>
      <c r="AA21" s="33"/>
      <c r="AB21" s="31">
        <v>70</v>
      </c>
      <c r="AC21" s="32"/>
      <c r="AD21" s="32">
        <v>70</v>
      </c>
      <c r="AE21" s="32"/>
      <c r="AF21" s="32">
        <v>74</v>
      </c>
      <c r="AG21" s="32"/>
      <c r="AH21" s="32">
        <v>70</v>
      </c>
      <c r="AI21" s="13"/>
      <c r="AJ21" s="56">
        <f t="shared" si="0"/>
        <v>72.25</v>
      </c>
      <c r="AK21" s="57">
        <f t="shared" si="1"/>
        <v>71</v>
      </c>
      <c r="AL21" s="58">
        <f t="shared" si="2"/>
        <v>70.75</v>
      </c>
      <c r="AM21" s="59">
        <f t="shared" si="3"/>
        <v>71</v>
      </c>
      <c r="AN21" s="60">
        <f t="shared" si="4"/>
        <v>71.25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71.25</v>
      </c>
      <c r="BB21" s="81" t="str">
        <f t="shared" si="13"/>
        <v/>
      </c>
      <c r="BD21" s="24" t="str">
        <f t="shared" si="14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31">
        <v>75</v>
      </c>
      <c r="E22" s="32"/>
      <c r="F22" s="32">
        <v>76</v>
      </c>
      <c r="G22" s="32"/>
      <c r="H22" s="32">
        <v>75</v>
      </c>
      <c r="I22" s="32"/>
      <c r="J22" s="32">
        <v>74</v>
      </c>
      <c r="K22" s="33"/>
      <c r="L22" s="31">
        <v>75</v>
      </c>
      <c r="M22" s="32"/>
      <c r="N22" s="32">
        <v>73</v>
      </c>
      <c r="O22" s="32"/>
      <c r="P22" s="32">
        <v>74</v>
      </c>
      <c r="Q22" s="32"/>
      <c r="R22" s="32">
        <v>75</v>
      </c>
      <c r="S22" s="33"/>
      <c r="T22" s="31">
        <v>75</v>
      </c>
      <c r="U22" s="32"/>
      <c r="V22" s="32">
        <v>73</v>
      </c>
      <c r="W22" s="32"/>
      <c r="X22" s="32">
        <v>75</v>
      </c>
      <c r="Y22" s="32"/>
      <c r="Z22" s="32">
        <v>73</v>
      </c>
      <c r="AA22" s="33"/>
      <c r="AB22" s="31">
        <v>75</v>
      </c>
      <c r="AC22" s="32"/>
      <c r="AD22" s="32">
        <v>76</v>
      </c>
      <c r="AE22" s="32"/>
      <c r="AF22" s="32">
        <v>76</v>
      </c>
      <c r="AG22" s="32"/>
      <c r="AH22" s="32">
        <v>75</v>
      </c>
      <c r="AI22" s="13"/>
      <c r="AJ22" s="56">
        <f t="shared" si="0"/>
        <v>75</v>
      </c>
      <c r="AK22" s="57">
        <f t="shared" si="1"/>
        <v>74.25</v>
      </c>
      <c r="AL22" s="58">
        <f t="shared" si="2"/>
        <v>74</v>
      </c>
      <c r="AM22" s="59">
        <f t="shared" si="3"/>
        <v>75.5</v>
      </c>
      <c r="AN22" s="60">
        <f t="shared" si="4"/>
        <v>74.6875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74.6875</v>
      </c>
      <c r="BB22" s="81" t="str">
        <f t="shared" si="13"/>
        <v/>
      </c>
      <c r="BD22" s="24" t="str">
        <f t="shared" si="14"/>
        <v/>
      </c>
    </row>
    <row r="23" spans="1:56" ht="16" thickBot="1" x14ac:dyDescent="0.25">
      <c r="A23" s="45">
        <v>13</v>
      </c>
      <c r="B23" s="153" t="s">
        <v>172</v>
      </c>
      <c r="C23" s="159" t="s">
        <v>173</v>
      </c>
      <c r="D23" s="31">
        <v>75</v>
      </c>
      <c r="E23" s="32"/>
      <c r="F23" s="32">
        <v>78</v>
      </c>
      <c r="G23" s="32"/>
      <c r="H23" s="32">
        <v>70</v>
      </c>
      <c r="I23" s="32"/>
      <c r="J23" s="32">
        <v>75</v>
      </c>
      <c r="K23" s="33"/>
      <c r="L23" s="31">
        <v>80</v>
      </c>
      <c r="M23" s="32"/>
      <c r="N23" s="32">
        <v>79</v>
      </c>
      <c r="O23" s="32"/>
      <c r="P23" s="32">
        <v>72</v>
      </c>
      <c r="Q23" s="32"/>
      <c r="R23" s="32">
        <v>75</v>
      </c>
      <c r="S23" s="33"/>
      <c r="T23" s="31">
        <v>82</v>
      </c>
      <c r="U23" s="32"/>
      <c r="V23" s="32">
        <v>79</v>
      </c>
      <c r="W23" s="32"/>
      <c r="X23" s="32">
        <v>70</v>
      </c>
      <c r="Y23" s="32"/>
      <c r="Z23" s="32">
        <v>75</v>
      </c>
      <c r="AA23" s="33"/>
      <c r="AB23" s="31">
        <v>85</v>
      </c>
      <c r="AC23" s="32"/>
      <c r="AD23" s="32">
        <v>70</v>
      </c>
      <c r="AE23" s="32"/>
      <c r="AF23" s="32">
        <v>75</v>
      </c>
      <c r="AG23" s="32"/>
      <c r="AH23" s="32">
        <v>73</v>
      </c>
      <c r="AI23" s="13"/>
      <c r="AJ23" s="56">
        <f t="shared" si="0"/>
        <v>74.5</v>
      </c>
      <c r="AK23" s="57">
        <f t="shared" si="1"/>
        <v>76.5</v>
      </c>
      <c r="AL23" s="58">
        <f t="shared" si="2"/>
        <v>76.5</v>
      </c>
      <c r="AM23" s="59">
        <f t="shared" si="3"/>
        <v>75.75</v>
      </c>
      <c r="AN23" s="60">
        <f t="shared" si="4"/>
        <v>75.8125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75.8125</v>
      </c>
      <c r="BB23" s="81" t="str">
        <f t="shared" si="13"/>
        <v/>
      </c>
      <c r="BD23" s="24" t="str">
        <f t="shared" si="14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92</v>
      </c>
      <c r="G24" s="32"/>
      <c r="H24" s="32">
        <v>85</v>
      </c>
      <c r="I24" s="32"/>
      <c r="J24" s="32">
        <v>80</v>
      </c>
      <c r="K24" s="33"/>
      <c r="L24" s="31">
        <v>95</v>
      </c>
      <c r="M24" s="32"/>
      <c r="N24" s="32">
        <v>90</v>
      </c>
      <c r="O24" s="32"/>
      <c r="P24" s="32">
        <v>88</v>
      </c>
      <c r="Q24" s="32"/>
      <c r="R24" s="32">
        <v>85</v>
      </c>
      <c r="S24" s="33"/>
      <c r="T24" s="31">
        <v>90</v>
      </c>
      <c r="U24" s="32"/>
      <c r="V24" s="32">
        <v>91</v>
      </c>
      <c r="W24" s="32"/>
      <c r="X24" s="32">
        <v>80</v>
      </c>
      <c r="Y24" s="32"/>
      <c r="Z24" s="32">
        <v>82</v>
      </c>
      <c r="AA24" s="33"/>
      <c r="AB24" s="31">
        <v>95</v>
      </c>
      <c r="AC24" s="32"/>
      <c r="AD24" s="32">
        <v>90</v>
      </c>
      <c r="AE24" s="32"/>
      <c r="AF24" s="32">
        <v>85</v>
      </c>
      <c r="AG24" s="32"/>
      <c r="AH24" s="32">
        <v>87</v>
      </c>
      <c r="AI24" s="13"/>
      <c r="AJ24" s="56">
        <f t="shared" si="0"/>
        <v>86.75</v>
      </c>
      <c r="AK24" s="57">
        <f t="shared" si="1"/>
        <v>89.5</v>
      </c>
      <c r="AL24" s="58">
        <f t="shared" si="2"/>
        <v>85.75</v>
      </c>
      <c r="AM24" s="59">
        <f t="shared" si="3"/>
        <v>89.25</v>
      </c>
      <c r="AN24" s="60">
        <f t="shared" si="4"/>
        <v>87.8125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87.8125</v>
      </c>
      <c r="BB24" s="81" t="str">
        <f t="shared" si="13"/>
        <v/>
      </c>
      <c r="BD24" s="24" t="str">
        <f t="shared" si="14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76</v>
      </c>
      <c r="G26" s="32"/>
      <c r="H26" s="32">
        <v>76</v>
      </c>
      <c r="I26" s="32"/>
      <c r="J26" s="32">
        <v>80</v>
      </c>
      <c r="K26" s="33"/>
      <c r="L26" s="31">
        <v>81</v>
      </c>
      <c r="M26" s="32"/>
      <c r="N26" s="32">
        <v>83</v>
      </c>
      <c r="O26" s="32"/>
      <c r="P26" s="32">
        <v>84</v>
      </c>
      <c r="Q26" s="32"/>
      <c r="R26" s="32">
        <v>85</v>
      </c>
      <c r="S26" s="33"/>
      <c r="T26" s="31">
        <v>83</v>
      </c>
      <c r="U26" s="32"/>
      <c r="V26" s="32">
        <v>82</v>
      </c>
      <c r="W26" s="32"/>
      <c r="X26" s="32">
        <v>84</v>
      </c>
      <c r="Y26" s="32"/>
      <c r="Z26" s="32">
        <v>85</v>
      </c>
      <c r="AA26" s="33"/>
      <c r="AB26" s="31">
        <v>81</v>
      </c>
      <c r="AC26" s="32"/>
      <c r="AD26" s="32">
        <v>83</v>
      </c>
      <c r="AE26" s="32"/>
      <c r="AF26" s="32">
        <v>84</v>
      </c>
      <c r="AG26" s="32"/>
      <c r="AH26" s="32">
        <v>85</v>
      </c>
      <c r="AI26" s="13"/>
      <c r="AJ26" s="56">
        <f t="shared" si="0"/>
        <v>76.75</v>
      </c>
      <c r="AK26" s="57">
        <f t="shared" si="1"/>
        <v>83.25</v>
      </c>
      <c r="AL26" s="58">
        <f t="shared" si="2"/>
        <v>83.5</v>
      </c>
      <c r="AM26" s="59">
        <f t="shared" si="3"/>
        <v>83.25</v>
      </c>
      <c r="AN26" s="60">
        <f t="shared" si="4"/>
        <v>81.6875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81.6875</v>
      </c>
      <c r="BB26" s="81" t="str">
        <f t="shared" si="13"/>
        <v/>
      </c>
      <c r="BD26" s="24" t="str">
        <f t="shared" si="14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31">
        <v>76</v>
      </c>
      <c r="E27" s="32"/>
      <c r="F27" s="32">
        <v>75</v>
      </c>
      <c r="G27" s="32"/>
      <c r="H27" s="32">
        <v>76</v>
      </c>
      <c r="I27" s="32"/>
      <c r="J27" s="32">
        <v>74</v>
      </c>
      <c r="K27" s="33"/>
      <c r="L27" s="31">
        <v>73</v>
      </c>
      <c r="M27" s="32"/>
      <c r="N27" s="32">
        <v>76</v>
      </c>
      <c r="O27" s="32"/>
      <c r="P27" s="32">
        <v>74</v>
      </c>
      <c r="Q27" s="32"/>
      <c r="R27" s="32">
        <v>75</v>
      </c>
      <c r="S27" s="33"/>
      <c r="T27" s="31">
        <v>74</v>
      </c>
      <c r="U27" s="32"/>
      <c r="V27" s="32">
        <v>73</v>
      </c>
      <c r="W27" s="32"/>
      <c r="X27" s="32">
        <v>73</v>
      </c>
      <c r="Y27" s="32"/>
      <c r="Z27" s="32">
        <v>74</v>
      </c>
      <c r="AA27" s="33"/>
      <c r="AB27" s="31">
        <v>75</v>
      </c>
      <c r="AC27" s="32"/>
      <c r="AD27" s="32">
        <v>76</v>
      </c>
      <c r="AE27" s="32"/>
      <c r="AF27" s="32">
        <v>77</v>
      </c>
      <c r="AG27" s="32"/>
      <c r="AH27" s="32">
        <v>76</v>
      </c>
      <c r="AI27" s="13"/>
      <c r="AJ27" s="56">
        <f t="shared" si="0"/>
        <v>75.25</v>
      </c>
      <c r="AK27" s="57">
        <f t="shared" si="1"/>
        <v>74.5</v>
      </c>
      <c r="AL27" s="58">
        <f t="shared" si="2"/>
        <v>73.5</v>
      </c>
      <c r="AM27" s="59">
        <f t="shared" si="3"/>
        <v>76</v>
      </c>
      <c r="AN27" s="60">
        <f t="shared" si="4"/>
        <v>74.8125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74.8125</v>
      </c>
      <c r="BB27" s="81" t="str">
        <f t="shared" si="13"/>
        <v/>
      </c>
      <c r="BD27" s="24" t="str">
        <f t="shared" si="14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31">
        <v>84</v>
      </c>
      <c r="E28" s="32"/>
      <c r="F28" s="32">
        <v>86</v>
      </c>
      <c r="G28" s="32"/>
      <c r="H28" s="32">
        <v>85</v>
      </c>
      <c r="I28" s="32"/>
      <c r="J28" s="32">
        <v>83</v>
      </c>
      <c r="K28" s="33"/>
      <c r="L28" s="31">
        <v>87</v>
      </c>
      <c r="M28" s="32"/>
      <c r="N28" s="32">
        <v>86</v>
      </c>
      <c r="O28" s="32"/>
      <c r="P28" s="32">
        <v>85</v>
      </c>
      <c r="Q28" s="32"/>
      <c r="R28" s="32">
        <v>84</v>
      </c>
      <c r="S28" s="33"/>
      <c r="T28" s="31">
        <v>84</v>
      </c>
      <c r="U28" s="32"/>
      <c r="V28" s="32">
        <v>85</v>
      </c>
      <c r="W28" s="32"/>
      <c r="X28" s="32">
        <v>83</v>
      </c>
      <c r="Y28" s="32"/>
      <c r="Z28" s="32">
        <v>86</v>
      </c>
      <c r="AA28" s="33"/>
      <c r="AB28" s="31">
        <v>84</v>
      </c>
      <c r="AC28" s="32"/>
      <c r="AD28" s="32">
        <v>85</v>
      </c>
      <c r="AE28" s="32"/>
      <c r="AF28" s="32">
        <v>86</v>
      </c>
      <c r="AG28" s="32"/>
      <c r="AH28" s="32">
        <v>84</v>
      </c>
      <c r="AI28" s="13"/>
      <c r="AJ28" s="56">
        <f t="shared" si="0"/>
        <v>84.5</v>
      </c>
      <c r="AK28" s="57">
        <f t="shared" si="1"/>
        <v>85.5</v>
      </c>
      <c r="AL28" s="58">
        <f t="shared" si="2"/>
        <v>84.5</v>
      </c>
      <c r="AM28" s="59">
        <f t="shared" si="3"/>
        <v>84.75</v>
      </c>
      <c r="AN28" s="60">
        <f t="shared" si="4"/>
        <v>84.8125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84.8125</v>
      </c>
      <c r="BB28" s="81" t="str">
        <f t="shared" si="13"/>
        <v/>
      </c>
      <c r="BD28" s="24" t="str">
        <f t="shared" si="14"/>
        <v/>
      </c>
    </row>
    <row r="29" spans="1:56" ht="16" thickBot="1" x14ac:dyDescent="0.25">
      <c r="A29" s="45">
        <v>19</v>
      </c>
      <c r="B29" s="153" t="s">
        <v>184</v>
      </c>
      <c r="C29" s="156" t="s">
        <v>185</v>
      </c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83</v>
      </c>
      <c r="E30" s="32"/>
      <c r="F30" s="32">
        <v>82</v>
      </c>
      <c r="G30" s="32"/>
      <c r="H30" s="32">
        <v>85</v>
      </c>
      <c r="I30" s="32"/>
      <c r="J30" s="32">
        <v>84</v>
      </c>
      <c r="K30" s="33"/>
      <c r="L30" s="31">
        <v>85</v>
      </c>
      <c r="M30" s="32"/>
      <c r="N30" s="32">
        <v>83</v>
      </c>
      <c r="O30" s="32"/>
      <c r="P30" s="32">
        <v>85</v>
      </c>
      <c r="Q30" s="32"/>
      <c r="R30" s="32">
        <v>84</v>
      </c>
      <c r="S30" s="33"/>
      <c r="T30" s="31">
        <v>83</v>
      </c>
      <c r="U30" s="32"/>
      <c r="V30" s="32">
        <v>85</v>
      </c>
      <c r="W30" s="32"/>
      <c r="X30" s="32">
        <v>84</v>
      </c>
      <c r="Y30" s="32"/>
      <c r="Z30" s="32">
        <v>86</v>
      </c>
      <c r="AA30" s="33"/>
      <c r="AB30" s="31">
        <v>85</v>
      </c>
      <c r="AC30" s="32"/>
      <c r="AD30" s="32">
        <v>86</v>
      </c>
      <c r="AE30" s="32"/>
      <c r="AF30" s="32">
        <v>85</v>
      </c>
      <c r="AG30" s="32"/>
      <c r="AH30" s="32">
        <v>84</v>
      </c>
      <c r="AI30" s="13"/>
      <c r="AJ30" s="56">
        <f t="shared" si="0"/>
        <v>83.5</v>
      </c>
      <c r="AK30" s="57">
        <f t="shared" si="1"/>
        <v>84.25</v>
      </c>
      <c r="AL30" s="58">
        <f t="shared" si="2"/>
        <v>84.5</v>
      </c>
      <c r="AM30" s="59">
        <f t="shared" si="3"/>
        <v>85</v>
      </c>
      <c r="AN30" s="60">
        <f t="shared" si="4"/>
        <v>84.3125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84.3125</v>
      </c>
      <c r="BB30" s="81" t="str">
        <f t="shared" si="13"/>
        <v/>
      </c>
      <c r="BD30" s="24" t="str">
        <f t="shared" si="14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85</v>
      </c>
      <c r="E31" s="32"/>
      <c r="F31" s="32">
        <v>84</v>
      </c>
      <c r="G31" s="32"/>
      <c r="H31" s="32">
        <v>83</v>
      </c>
      <c r="I31" s="32"/>
      <c r="J31" s="32">
        <v>85</v>
      </c>
      <c r="K31" s="33"/>
      <c r="L31" s="31">
        <v>87</v>
      </c>
      <c r="M31" s="32"/>
      <c r="N31" s="32">
        <v>86</v>
      </c>
      <c r="O31" s="32"/>
      <c r="P31" s="32">
        <v>87</v>
      </c>
      <c r="Q31" s="32"/>
      <c r="R31" s="32">
        <v>86</v>
      </c>
      <c r="S31" s="33"/>
      <c r="T31" s="31">
        <v>83</v>
      </c>
      <c r="U31" s="32"/>
      <c r="V31" s="32">
        <v>82</v>
      </c>
      <c r="W31" s="32"/>
      <c r="X31" s="32">
        <v>81</v>
      </c>
      <c r="Y31" s="32"/>
      <c r="Z31" s="32">
        <v>80</v>
      </c>
      <c r="AA31" s="33"/>
      <c r="AB31" s="31">
        <v>84</v>
      </c>
      <c r="AC31" s="32"/>
      <c r="AD31" s="32">
        <v>86</v>
      </c>
      <c r="AE31" s="32"/>
      <c r="AF31" s="32">
        <v>84</v>
      </c>
      <c r="AG31" s="32"/>
      <c r="AH31" s="32">
        <v>83</v>
      </c>
      <c r="AI31" s="13"/>
      <c r="AJ31" s="56">
        <f t="shared" si="0"/>
        <v>84.25</v>
      </c>
      <c r="AK31" s="57">
        <f t="shared" si="1"/>
        <v>86.5</v>
      </c>
      <c r="AL31" s="58">
        <f t="shared" si="2"/>
        <v>81.5</v>
      </c>
      <c r="AM31" s="59">
        <f t="shared" si="3"/>
        <v>84.25</v>
      </c>
      <c r="AN31" s="60">
        <f t="shared" si="4"/>
        <v>84.125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84.125</v>
      </c>
      <c r="BB31" s="81" t="str">
        <f t="shared" si="13"/>
        <v/>
      </c>
      <c r="BD31" s="24" t="str">
        <f t="shared" si="14"/>
        <v/>
      </c>
    </row>
    <row r="32" spans="1:56" ht="16" thickBot="1" x14ac:dyDescent="0.25">
      <c r="A32" s="45">
        <v>22</v>
      </c>
      <c r="B32" s="156" t="s">
        <v>190</v>
      </c>
      <c r="C32" s="159" t="s">
        <v>191</v>
      </c>
      <c r="D32" s="31">
        <v>76</v>
      </c>
      <c r="E32" s="32"/>
      <c r="F32" s="32">
        <v>77</v>
      </c>
      <c r="G32" s="32"/>
      <c r="H32" s="32">
        <v>78</v>
      </c>
      <c r="I32" s="32"/>
      <c r="J32" s="32">
        <v>76</v>
      </c>
      <c r="K32" s="33"/>
      <c r="L32" s="31">
        <v>75</v>
      </c>
      <c r="M32" s="32"/>
      <c r="N32" s="32">
        <v>75</v>
      </c>
      <c r="O32" s="32"/>
      <c r="P32" s="32">
        <v>74</v>
      </c>
      <c r="Q32" s="32"/>
      <c r="R32" s="32">
        <v>72</v>
      </c>
      <c r="S32" s="33"/>
      <c r="T32" s="31">
        <v>73</v>
      </c>
      <c r="U32" s="32"/>
      <c r="V32" s="32">
        <v>74</v>
      </c>
      <c r="W32" s="32"/>
      <c r="X32" s="32">
        <v>74</v>
      </c>
      <c r="Y32" s="32"/>
      <c r="Z32" s="32">
        <v>75</v>
      </c>
      <c r="AA32" s="33"/>
      <c r="AB32" s="31">
        <v>76</v>
      </c>
      <c r="AC32" s="32"/>
      <c r="AD32" s="32">
        <v>76</v>
      </c>
      <c r="AE32" s="32"/>
      <c r="AF32" s="32">
        <v>75</v>
      </c>
      <c r="AG32" s="32"/>
      <c r="AH32" s="32">
        <v>74</v>
      </c>
      <c r="AI32" s="13"/>
      <c r="AJ32" s="56">
        <f t="shared" si="0"/>
        <v>76.75</v>
      </c>
      <c r="AK32" s="57">
        <f t="shared" si="1"/>
        <v>74</v>
      </c>
      <c r="AL32" s="58">
        <f t="shared" si="2"/>
        <v>74</v>
      </c>
      <c r="AM32" s="59">
        <f t="shared" si="3"/>
        <v>75.25</v>
      </c>
      <c r="AN32" s="60">
        <f t="shared" si="4"/>
        <v>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75</v>
      </c>
      <c r="BB32" s="81" t="str">
        <f t="shared" si="13"/>
        <v/>
      </c>
      <c r="BD32" s="24" t="str">
        <f t="shared" si="14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31">
        <v>89</v>
      </c>
      <c r="E33" s="32"/>
      <c r="F33" s="32">
        <v>88</v>
      </c>
      <c r="G33" s="32"/>
      <c r="H33" s="32">
        <v>89</v>
      </c>
      <c r="I33" s="32"/>
      <c r="J33" s="32">
        <v>90</v>
      </c>
      <c r="K33" s="33"/>
      <c r="L33" s="31">
        <v>86</v>
      </c>
      <c r="M33" s="32"/>
      <c r="N33" s="32">
        <v>88</v>
      </c>
      <c r="O33" s="32"/>
      <c r="P33" s="32">
        <v>89</v>
      </c>
      <c r="Q33" s="32"/>
      <c r="R33" s="32">
        <v>90</v>
      </c>
      <c r="S33" s="33"/>
      <c r="T33" s="31">
        <v>89</v>
      </c>
      <c r="U33" s="32"/>
      <c r="V33" s="32">
        <v>88</v>
      </c>
      <c r="W33" s="32"/>
      <c r="X33" s="32">
        <v>89</v>
      </c>
      <c r="Y33" s="32"/>
      <c r="Z33" s="32">
        <v>90</v>
      </c>
      <c r="AA33" s="33"/>
      <c r="AB33" s="31">
        <v>91</v>
      </c>
      <c r="AC33" s="32"/>
      <c r="AD33" s="32">
        <v>93</v>
      </c>
      <c r="AE33" s="32"/>
      <c r="AF33" s="32">
        <v>90</v>
      </c>
      <c r="AG33" s="32"/>
      <c r="AH33" s="32">
        <v>77</v>
      </c>
      <c r="AI33" s="13"/>
      <c r="AJ33" s="56">
        <f t="shared" si="0"/>
        <v>89</v>
      </c>
      <c r="AK33" s="57">
        <f t="shared" si="1"/>
        <v>88.25</v>
      </c>
      <c r="AL33" s="58">
        <f t="shared" si="2"/>
        <v>89</v>
      </c>
      <c r="AM33" s="59">
        <f t="shared" si="3"/>
        <v>87.75</v>
      </c>
      <c r="AN33" s="60">
        <f t="shared" si="4"/>
        <v>88.5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88.5</v>
      </c>
      <c r="BB33" s="81" t="str">
        <f t="shared" si="13"/>
        <v/>
      </c>
      <c r="BD33" s="24" t="str">
        <f t="shared" si="14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AG34" s="32"/>
      <c r="AH34" s="32">
        <v>91</v>
      </c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22.75</v>
      </c>
      <c r="AN34" s="60">
        <f t="shared" si="4"/>
        <v>5.6875</v>
      </c>
      <c r="AO34" s="54"/>
      <c r="AQ34" s="71">
        <f t="shared" si="5"/>
        <v>2.84375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5.6875</v>
      </c>
      <c r="BD34" s="24" t="str">
        <f t="shared" si="14"/>
        <v/>
      </c>
    </row>
    <row r="35" spans="1:56" ht="16" thickBot="1" x14ac:dyDescent="0.25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56" t="s">
        <v>202</v>
      </c>
      <c r="C38" s="159" t="s">
        <v>203</v>
      </c>
      <c r="D38" s="31">
        <v>100</v>
      </c>
      <c r="E38" s="32"/>
      <c r="F38" s="32">
        <v>94</v>
      </c>
      <c r="G38" s="32"/>
      <c r="H38" s="32">
        <v>95</v>
      </c>
      <c r="I38" s="32"/>
      <c r="J38" s="32">
        <v>93</v>
      </c>
      <c r="K38" s="33"/>
      <c r="L38" s="31">
        <v>94</v>
      </c>
      <c r="M38" s="32"/>
      <c r="N38" s="32">
        <v>95</v>
      </c>
      <c r="O38" s="32"/>
      <c r="P38" s="32">
        <v>96</v>
      </c>
      <c r="Q38" s="32"/>
      <c r="R38" s="32">
        <v>97</v>
      </c>
      <c r="S38" s="33"/>
      <c r="T38" s="31">
        <v>94</v>
      </c>
      <c r="U38" s="32"/>
      <c r="V38" s="32">
        <v>95</v>
      </c>
      <c r="W38" s="32"/>
      <c r="X38" s="32">
        <v>93</v>
      </c>
      <c r="Y38" s="32"/>
      <c r="Z38" s="32">
        <v>90</v>
      </c>
      <c r="AA38" s="33"/>
      <c r="AB38" s="31">
        <v>94</v>
      </c>
      <c r="AC38" s="32"/>
      <c r="AD38" s="32">
        <v>94</v>
      </c>
      <c r="AE38" s="32"/>
      <c r="AF38" s="32">
        <v>95</v>
      </c>
      <c r="AG38" s="32"/>
      <c r="AH38" s="32">
        <v>90</v>
      </c>
      <c r="AI38" s="13"/>
      <c r="AJ38" s="56">
        <f t="shared" si="0"/>
        <v>95.5</v>
      </c>
      <c r="AK38" s="57">
        <f t="shared" si="1"/>
        <v>95.5</v>
      </c>
      <c r="AL38" s="58">
        <f t="shared" si="2"/>
        <v>93</v>
      </c>
      <c r="AM38" s="59">
        <f t="shared" si="3"/>
        <v>93.25</v>
      </c>
      <c r="AN38" s="60">
        <f t="shared" si="4"/>
        <v>94.3125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94.3125</v>
      </c>
      <c r="BB38" s="81" t="str">
        <f t="shared" si="13"/>
        <v/>
      </c>
      <c r="BD38" s="24" t="str">
        <f t="shared" si="14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31">
        <v>85</v>
      </c>
      <c r="E39" s="32"/>
      <c r="F39" s="32">
        <v>86</v>
      </c>
      <c r="G39" s="32"/>
      <c r="H39" s="32">
        <v>87</v>
      </c>
      <c r="I39" s="32"/>
      <c r="J39" s="32">
        <v>86</v>
      </c>
      <c r="K39" s="33"/>
      <c r="L39" s="31">
        <v>85</v>
      </c>
      <c r="M39" s="32"/>
      <c r="N39" s="32">
        <v>86</v>
      </c>
      <c r="O39" s="32"/>
      <c r="P39" s="32">
        <v>87</v>
      </c>
      <c r="Q39" s="32"/>
      <c r="R39" s="32">
        <v>85</v>
      </c>
      <c r="S39" s="33"/>
      <c r="T39" s="31">
        <v>84</v>
      </c>
      <c r="U39" s="32"/>
      <c r="V39" s="32">
        <v>85</v>
      </c>
      <c r="W39" s="32"/>
      <c r="X39" s="32">
        <v>83</v>
      </c>
      <c r="Y39" s="32"/>
      <c r="Z39" s="32">
        <v>84</v>
      </c>
      <c r="AA39" s="33"/>
      <c r="AB39" s="31">
        <v>85</v>
      </c>
      <c r="AC39" s="32"/>
      <c r="AD39" s="32">
        <v>86</v>
      </c>
      <c r="AE39" s="32"/>
      <c r="AF39" s="32">
        <v>87</v>
      </c>
      <c r="AG39" s="32"/>
      <c r="AH39" s="32">
        <v>88</v>
      </c>
      <c r="AI39" s="13"/>
      <c r="AJ39" s="56">
        <f t="shared" si="0"/>
        <v>86</v>
      </c>
      <c r="AK39" s="57">
        <f t="shared" si="1"/>
        <v>85.75</v>
      </c>
      <c r="AL39" s="58">
        <f t="shared" si="2"/>
        <v>84</v>
      </c>
      <c r="AM39" s="59">
        <f t="shared" si="3"/>
        <v>86.5</v>
      </c>
      <c r="AN39" s="60">
        <f t="shared" si="4"/>
        <v>85.5625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85.5625</v>
      </c>
      <c r="BB39" s="81" t="str">
        <f t="shared" si="13"/>
        <v/>
      </c>
      <c r="BD39" s="24" t="str">
        <f t="shared" si="14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31">
        <v>75</v>
      </c>
      <c r="E40" s="32"/>
      <c r="F40" s="32">
        <v>74</v>
      </c>
      <c r="G40" s="32"/>
      <c r="H40" s="32">
        <v>76</v>
      </c>
      <c r="I40" s="32"/>
      <c r="J40" s="32">
        <v>75</v>
      </c>
      <c r="K40" s="33"/>
      <c r="L40" s="31">
        <v>77</v>
      </c>
      <c r="M40" s="32"/>
      <c r="N40" s="32">
        <v>78</v>
      </c>
      <c r="O40" s="32"/>
      <c r="P40" s="32">
        <v>76</v>
      </c>
      <c r="Q40" s="32"/>
      <c r="R40" s="32">
        <v>75</v>
      </c>
      <c r="S40" s="33"/>
      <c r="T40" s="31">
        <v>77</v>
      </c>
      <c r="U40" s="32"/>
      <c r="V40" s="32">
        <v>75</v>
      </c>
      <c r="W40" s="32"/>
      <c r="X40" s="32">
        <v>76</v>
      </c>
      <c r="Y40" s="32"/>
      <c r="Z40" s="32">
        <v>77</v>
      </c>
      <c r="AA40" s="33"/>
      <c r="AB40" s="31">
        <v>78</v>
      </c>
      <c r="AC40" s="32"/>
      <c r="AD40" s="32">
        <v>79</v>
      </c>
      <c r="AE40" s="32"/>
      <c r="AF40" s="32">
        <v>80</v>
      </c>
      <c r="AG40" s="32"/>
      <c r="AH40" s="32">
        <v>75</v>
      </c>
      <c r="AI40" s="13"/>
      <c r="AJ40" s="56">
        <f t="shared" si="0"/>
        <v>75</v>
      </c>
      <c r="AK40" s="57">
        <f t="shared" si="1"/>
        <v>76.5</v>
      </c>
      <c r="AL40" s="58">
        <f t="shared" si="2"/>
        <v>76.25</v>
      </c>
      <c r="AM40" s="59">
        <f t="shared" si="3"/>
        <v>78</v>
      </c>
      <c r="AN40" s="60">
        <f t="shared" si="4"/>
        <v>76.4375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76.4375</v>
      </c>
      <c r="BB40" s="81" t="str">
        <f t="shared" si="13"/>
        <v/>
      </c>
      <c r="BD40" s="24" t="str">
        <f t="shared" si="14"/>
        <v/>
      </c>
    </row>
    <row r="41" spans="1:56" ht="16" thickBot="1" x14ac:dyDescent="0.25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31">
        <v>90</v>
      </c>
      <c r="E42" s="32"/>
      <c r="F42" s="32">
        <v>93</v>
      </c>
      <c r="G42" s="32"/>
      <c r="H42" s="32">
        <v>94</v>
      </c>
      <c r="I42" s="32"/>
      <c r="J42" s="32">
        <v>92</v>
      </c>
      <c r="K42" s="33"/>
      <c r="L42" s="31">
        <v>95</v>
      </c>
      <c r="M42" s="32"/>
      <c r="N42" s="32">
        <v>96</v>
      </c>
      <c r="O42" s="32"/>
      <c r="P42" s="32">
        <v>95</v>
      </c>
      <c r="Q42" s="32"/>
      <c r="R42" s="32">
        <v>94</v>
      </c>
      <c r="S42" s="33"/>
      <c r="T42" s="31">
        <v>93</v>
      </c>
      <c r="U42" s="32"/>
      <c r="V42" s="32">
        <v>92</v>
      </c>
      <c r="W42" s="32"/>
      <c r="X42" s="32">
        <v>94</v>
      </c>
      <c r="Y42" s="32"/>
      <c r="Z42" s="32">
        <v>96</v>
      </c>
      <c r="AA42" s="33"/>
      <c r="AB42" s="31">
        <v>93</v>
      </c>
      <c r="AC42" s="32"/>
      <c r="AD42" s="32">
        <v>92</v>
      </c>
      <c r="AE42" s="32"/>
      <c r="AF42" s="32">
        <v>90</v>
      </c>
      <c r="AG42" s="32"/>
      <c r="AH42" s="32">
        <v>91</v>
      </c>
      <c r="AI42" s="13"/>
      <c r="AJ42" s="56">
        <f t="shared" si="0"/>
        <v>92.25</v>
      </c>
      <c r="AK42" s="57">
        <f t="shared" si="1"/>
        <v>95</v>
      </c>
      <c r="AL42" s="58">
        <f t="shared" si="2"/>
        <v>93.75</v>
      </c>
      <c r="AM42" s="59">
        <f t="shared" si="3"/>
        <v>91.5</v>
      </c>
      <c r="AN42" s="60">
        <f t="shared" si="4"/>
        <v>93.125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93.125</v>
      </c>
      <c r="BB42" s="81" t="str">
        <f t="shared" si="13"/>
        <v/>
      </c>
      <c r="BD42" s="24" t="str">
        <f t="shared" si="14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76</v>
      </c>
      <c r="G46" s="32"/>
      <c r="H46" s="32">
        <v>75</v>
      </c>
      <c r="I46" s="32"/>
      <c r="J46" s="32">
        <v>75</v>
      </c>
      <c r="K46" s="33"/>
      <c r="L46" s="31">
        <v>76</v>
      </c>
      <c r="M46" s="32"/>
      <c r="N46" s="32">
        <v>77</v>
      </c>
      <c r="O46" s="32"/>
      <c r="P46" s="32">
        <v>78</v>
      </c>
      <c r="Q46" s="32"/>
      <c r="R46" s="32">
        <v>74</v>
      </c>
      <c r="S46" s="13"/>
      <c r="T46" s="31">
        <v>74</v>
      </c>
      <c r="U46" s="32"/>
      <c r="V46" s="32">
        <v>76</v>
      </c>
      <c r="W46" s="32"/>
      <c r="X46" s="32">
        <v>73</v>
      </c>
      <c r="Y46" s="32"/>
      <c r="Z46" s="32">
        <v>75</v>
      </c>
      <c r="AA46" s="33"/>
      <c r="AB46" s="11">
        <v>75</v>
      </c>
      <c r="AC46" s="32"/>
      <c r="AD46" s="32">
        <v>76</v>
      </c>
      <c r="AE46" s="32"/>
      <c r="AF46" s="32">
        <v>76</v>
      </c>
      <c r="AG46" s="32"/>
      <c r="AH46" s="32">
        <v>75</v>
      </c>
      <c r="AI46" s="13"/>
      <c r="AJ46" s="56">
        <f t="shared" si="0"/>
        <v>75.25</v>
      </c>
      <c r="AK46" s="57">
        <f t="shared" si="1"/>
        <v>76.25</v>
      </c>
      <c r="AL46" s="58">
        <f t="shared" si="2"/>
        <v>74.5</v>
      </c>
      <c r="AM46" s="59">
        <f t="shared" si="3"/>
        <v>75.5</v>
      </c>
      <c r="AN46" s="60">
        <f t="shared" si="4"/>
        <v>75.375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75.375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32"/>
      <c r="AJ47" s="56">
        <f t="shared" ref="AJ47" si="15">SUMIF(D47:D47, "&gt;=70") / 4 +SUMIF(F47:F47, "&gt;=70") / 4 +SUMIF(H47:H47, "&gt;=70") / 4 +SUMIF(J47:J47, "&gt;=70") / 4 + SUMIF(E47:E47, "&gt;1") / 4 + SUMIF(G47:G47, "&gt;1") / 4 + SUMIF(I47:I47, "&gt;1") / 4 + SUMIF(K47:K47, "&gt;1") / 4</f>
        <v>0</v>
      </c>
      <c r="AK47" s="57">
        <f t="shared" ref="AK47" si="16">SUMIF(L47:L47, "&gt;=70") / 4 +SUMIF(N47:N47, "&gt;=70") / 4 +SUMIF(P47:P47, "&gt;=70") / 4 +SUMIF(R47:R47, "&gt;=70") / 4 + SUMIF(M47:M47, "&gt;1") / 4 + SUMIF(O47:O47, "&gt;1") / 4 + SUMIF(Q47:Q47, "&gt;1") / 4 + SUMIF(S47:S47, "&gt;1") / 4</f>
        <v>0</v>
      </c>
      <c r="AL47" s="58">
        <f t="shared" ref="AL47" si="17">SUMIF(T47:T47, "&gt;=70") / 4 +SUMIF(V47:V47, "&gt;=70") / 4 +SUMIF(X47:X47, "&gt;=70") / 4 +SUMIF(Z47:Z47, "&gt;=70") / 4 + SUMIF(U47:U47, "&gt;1") / 4 + SUMIF(W47:W47, "&gt;1") / 4 + SUMIF(Y47:Y47, "&gt;1") / 4 + SUMIF(AA47:AA47, "&gt;1") / 4</f>
        <v>0</v>
      </c>
      <c r="AM47" s="59">
        <f t="shared" ref="AM47" si="18">SUMIF(AB47:AB47, "&gt;=70") / 4 +SUMIF(AD47:AD47, "&gt;=70") / 4 +SUMIF(AF47:AF47, "&gt;=70") / 4 +SUMIF(AH47:AH47, "&gt;=70") / 4 + SUMIF(AC47:AC47, "&gt;1") / 4 + SUMIF(AE47:AE47, "&gt;1") / 4 + SUMIF(AG47:AG47, "&gt;1") / 4 + SUMIF(AI47:AI47, "&gt;1") / 4</f>
        <v>0</v>
      </c>
      <c r="AN47" s="60">
        <f t="shared" ref="AN47" si="19">AVERAGE(AJ47:AM47)</f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ref="AJ48:AJ55" si="20">SUMIF(D48:D48, "&gt;=70") / 4 +SUMIF(F48:F48, "&gt;=70") / 4 +SUMIF(H48:H48, "&gt;=70") / 4 +SUMIF(J48:J48, "&gt;=70") / 4 + SUMIF(E48:E48, "&gt;1") / 4 + SUMIF(G48:G48, "&gt;1") / 4 + SUMIF(I48:I48, "&gt;1") / 4 + SUMIF(K48:K48, "&gt;1") / 4</f>
        <v>0</v>
      </c>
      <c r="AK48" s="62">
        <f t="shared" ref="AK48:AK55" si="21">SUMIF(L48:L48, "&gt;=70") / 4 +SUMIF(N48:N48, "&gt;=70") / 4 +SUMIF(P48:P48, "&gt;=70") / 4 +SUMIF(R48:R48, "&gt;=70") / 4 + SUMIF(M48:M48, "&gt;1") / 4 + SUMIF(O48:O48, "&gt;1") / 4 + SUMIF(Q48:Q48, "&gt;1") / 4 + SUMIF(S48:S48, "&gt;1") / 4</f>
        <v>0</v>
      </c>
      <c r="AL48" s="63">
        <f t="shared" ref="AL48:AL55" si="22">SUMIF(T48:T48, "&gt;=70") / 4 +SUMIF(V48:V48, "&gt;=70") / 4 +SUMIF(X48:X48, "&gt;=70") / 4 +SUMIF(Z48:Z48, "&gt;=70") / 4 + SUMIF(U48:U48, "&gt;1") / 4 + SUMIF(W48:W48, "&gt;1") / 4 + SUMIF(Y48:Y48, "&gt;1") / 4 + SUMIF(AA48:AA48, "&gt;1") / 4</f>
        <v>0</v>
      </c>
      <c r="AM48" s="64">
        <f t="shared" ref="AM48:AM55" si="23">SUMIF(AB48:AB48, "&gt;=65") / 4 +SUMIF(AD48:AD48, "&gt;=65") / 4 +SUMIF(AF48:AF48, "&gt;=65") / 4 +SUMIF(AH48:AH48, "&gt;=65") / 4 + SUMIF(AC48:AC48, "&gt;1") / 4 + SUMIF(AE48:AE48, "&gt;1") / 4 + SUMIF(AG48:AG48, "&gt;1") / 4 + SUMIF(AI48:AI48, "&gt;1") / 4</f>
        <v>0</v>
      </c>
      <c r="AN48" s="65">
        <f t="shared" ref="AN48:AN55" si="24">AVERAGE(AJ48:AM48)</f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20"/>
        <v>0</v>
      </c>
      <c r="AK49" s="62">
        <f t="shared" si="21"/>
        <v>0</v>
      </c>
      <c r="AL49" s="63">
        <f t="shared" si="22"/>
        <v>0</v>
      </c>
      <c r="AM49" s="64">
        <f t="shared" si="23"/>
        <v>0</v>
      </c>
      <c r="AN49" s="65">
        <f t="shared" si="2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20"/>
        <v>0</v>
      </c>
      <c r="AK50" s="62">
        <f t="shared" si="21"/>
        <v>0</v>
      </c>
      <c r="AL50" s="63">
        <f t="shared" si="22"/>
        <v>0</v>
      </c>
      <c r="AM50" s="64">
        <f t="shared" si="23"/>
        <v>0</v>
      </c>
      <c r="AN50" s="65">
        <f t="shared" si="2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20"/>
        <v>0</v>
      </c>
      <c r="AK51" s="62">
        <f t="shared" si="21"/>
        <v>0</v>
      </c>
      <c r="AL51" s="63">
        <f t="shared" si="22"/>
        <v>0</v>
      </c>
      <c r="AM51" s="64">
        <f t="shared" si="23"/>
        <v>0</v>
      </c>
      <c r="AN51" s="65">
        <f t="shared" si="2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20"/>
        <v>0</v>
      </c>
      <c r="AK52" s="62">
        <f t="shared" si="21"/>
        <v>0</v>
      </c>
      <c r="AL52" s="63">
        <f t="shared" si="22"/>
        <v>0</v>
      </c>
      <c r="AM52" s="64">
        <f t="shared" si="23"/>
        <v>0</v>
      </c>
      <c r="AN52" s="65">
        <f t="shared" si="2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20"/>
        <v>0</v>
      </c>
      <c r="AK53" s="62">
        <f t="shared" si="21"/>
        <v>0</v>
      </c>
      <c r="AL53" s="63">
        <f t="shared" si="22"/>
        <v>0</v>
      </c>
      <c r="AM53" s="64">
        <f t="shared" si="23"/>
        <v>0</v>
      </c>
      <c r="AN53" s="65">
        <f t="shared" si="2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20"/>
        <v>0</v>
      </c>
      <c r="AK54" s="62">
        <f t="shared" si="21"/>
        <v>0</v>
      </c>
      <c r="AL54" s="63">
        <f t="shared" si="22"/>
        <v>0</v>
      </c>
      <c r="AM54" s="64">
        <f t="shared" si="23"/>
        <v>0</v>
      </c>
      <c r="AN54" s="65">
        <f t="shared" si="2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20"/>
        <v>0</v>
      </c>
      <c r="AK55" s="67">
        <f t="shared" si="21"/>
        <v>0</v>
      </c>
      <c r="AL55" s="68">
        <f t="shared" si="22"/>
        <v>0</v>
      </c>
      <c r="AM55" s="69">
        <f t="shared" si="23"/>
        <v>0</v>
      </c>
      <c r="AN55" s="70">
        <f t="shared" si="2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28 L12:M28 AB12:AC28 D30:E33 L30:M33 AB30:AC33 T33:U33 D35:E41 L35:M41 T35:U41 AB35:AC41 D42:AI46 AI47 D48:AI55">
    <cfRule type="cellIs" dxfId="19" priority="5" operator="lessThan">
      <formula>70</formula>
    </cfRule>
  </conditionalFormatting>
  <conditionalFormatting sqref="D11:AH11 AI11:AI34 F12:K28 N12:AA28 AD12:AH28 N30:AA32 F30:K33 AD30:AH33 N33:S33 V33:AA33 AG34:AH34 F35:K41 N35:S41 V35:AA41 AD35:AI41">
    <cfRule type="cellIs" dxfId="18" priority="1" operator="lessThan">
      <formula>70</formula>
    </cfRule>
  </conditionalFormatting>
  <conditionalFormatting sqref="AJ11:AO55">
    <cfRule type="cellIs" dxfId="17" priority="15" operator="lessThan">
      <formula>70</formula>
    </cfRule>
  </conditionalFormatting>
  <conditionalFormatting sqref="AQ11:AQ55">
    <cfRule type="cellIs" dxfId="16" priority="13" operator="lessThan">
      <formula>70</formula>
    </cfRule>
  </conditionalFormatting>
  <conditionalFormatting sqref="AQ11:AX55">
    <cfRule type="cellIs" dxfId="15" priority="14" operator="lessThan">
      <formula>70</formula>
    </cfRule>
  </conditionalFormatting>
  <conditionalFormatting sqref="AY11:AY55">
    <cfRule type="cellIs" dxfId="14" priority="8" operator="lessThan">
      <formula>70</formula>
    </cfRule>
  </conditionalFormatting>
  <dataValidations count="2">
    <dataValidation type="custom" allowBlank="1" showInputMessage="1" showErrorMessage="1" sqref="D11:AH28" xr:uid="{1C325A39-B949-7F4C-A621-C2C794E4B4CD}">
      <formula1>ISNUMBER(D11:D60)</formula1>
    </dataValidation>
    <dataValidation type="custom" allowBlank="1" showInputMessage="1" showErrorMessage="1" sqref="D30:AH32" xr:uid="{D04DCFC4-779D-D143-BCF1-CECCD697FB1E}">
      <formula1>ISNUMBER(D30:D78)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F36" sqref="F3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x14ac:dyDescent="0.2">
      <c r="A11" s="41">
        <v>1</v>
      </c>
      <c r="B11" s="153" t="s">
        <v>148</v>
      </c>
      <c r="C11" s="156" t="s">
        <v>149</v>
      </c>
      <c r="D11" s="42">
        <v>88</v>
      </c>
      <c r="E11" s="43"/>
      <c r="F11" s="43">
        <v>80</v>
      </c>
      <c r="G11" s="43"/>
      <c r="H11" s="43">
        <v>82</v>
      </c>
      <c r="I11" s="43"/>
      <c r="J11" s="43">
        <v>90</v>
      </c>
      <c r="K11" s="44"/>
      <c r="L11" s="42">
        <v>90</v>
      </c>
      <c r="M11" s="43"/>
      <c r="N11" s="43">
        <v>85</v>
      </c>
      <c r="O11" s="43"/>
      <c r="P11" s="43">
        <v>95</v>
      </c>
      <c r="Q11" s="43"/>
      <c r="R11" s="43">
        <v>80</v>
      </c>
      <c r="S11" s="44"/>
      <c r="T11" s="42">
        <v>80</v>
      </c>
      <c r="U11" s="43"/>
      <c r="V11" s="43">
        <v>90</v>
      </c>
      <c r="W11" s="43"/>
      <c r="X11" s="43">
        <v>80</v>
      </c>
      <c r="Y11" s="43"/>
      <c r="Z11" s="43">
        <v>80</v>
      </c>
      <c r="AA11" s="44"/>
      <c r="AB11" s="31">
        <v>86</v>
      </c>
      <c r="AC11" s="32"/>
      <c r="AD11" s="32">
        <v>82</v>
      </c>
      <c r="AE11" s="32"/>
      <c r="AF11" s="32">
        <v>82</v>
      </c>
      <c r="AG11" s="32"/>
      <c r="AH11" s="32">
        <v>85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87.5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82.5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83.75</v>
      </c>
      <c r="AN11" s="60">
        <f>AVERAGE(AJ11:AM11)</f>
        <v>84.6875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84.6875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>
        <v>75</v>
      </c>
      <c r="E12" s="32"/>
      <c r="F12" s="32">
        <v>50</v>
      </c>
      <c r="G12" s="32"/>
      <c r="H12" s="32">
        <v>40</v>
      </c>
      <c r="I12" s="32"/>
      <c r="J12" s="32">
        <v>50</v>
      </c>
      <c r="K12" s="33"/>
      <c r="L12" s="31">
        <v>78</v>
      </c>
      <c r="M12" s="32"/>
      <c r="N12" s="32">
        <v>40</v>
      </c>
      <c r="O12" s="32"/>
      <c r="P12" s="32">
        <v>50</v>
      </c>
      <c r="Q12" s="32"/>
      <c r="R12" s="32">
        <v>40</v>
      </c>
      <c r="S12" s="33"/>
      <c r="T12" s="31">
        <v>80</v>
      </c>
      <c r="U12" s="32"/>
      <c r="V12" s="32">
        <v>65</v>
      </c>
      <c r="W12" s="32"/>
      <c r="X12" s="32">
        <v>50</v>
      </c>
      <c r="Y12" s="32"/>
      <c r="Z12" s="32">
        <v>60</v>
      </c>
      <c r="AA12" s="33"/>
      <c r="AB12" s="11">
        <v>82</v>
      </c>
      <c r="AC12" s="32"/>
      <c r="AD12" s="32">
        <v>50</v>
      </c>
      <c r="AE12" s="32"/>
      <c r="AF12" s="32">
        <v>40</v>
      </c>
      <c r="AG12" s="32"/>
      <c r="AH12" s="32">
        <v>50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18.75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19.5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20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20.5</v>
      </c>
      <c r="AN12" s="65">
        <f t="shared" ref="AN12:AN55" si="4">AVERAGE(AJ12:AM12)</f>
        <v>19.6875</v>
      </c>
      <c r="AO12" s="54"/>
      <c r="AQ12" s="71">
        <f t="shared" ref="AQ12:AQ55" si="5">IF(AN12&lt;70, AN12*0.5, "")</f>
        <v>9.84375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19.6875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1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80</v>
      </c>
      <c r="E14" s="32"/>
      <c r="F14" s="32">
        <v>80</v>
      </c>
      <c r="G14" s="32"/>
      <c r="H14" s="32">
        <v>80</v>
      </c>
      <c r="I14" s="32"/>
      <c r="J14" s="32">
        <v>80</v>
      </c>
      <c r="K14" s="33"/>
      <c r="L14" s="31">
        <v>75</v>
      </c>
      <c r="M14" s="32"/>
      <c r="N14" s="32">
        <v>75</v>
      </c>
      <c r="O14" s="32"/>
      <c r="P14" s="32">
        <v>80</v>
      </c>
      <c r="Q14" s="32"/>
      <c r="R14" s="32">
        <v>70</v>
      </c>
      <c r="S14" s="33"/>
      <c r="T14" s="31">
        <v>80</v>
      </c>
      <c r="U14" s="32"/>
      <c r="V14" s="32">
        <v>80</v>
      </c>
      <c r="W14" s="32"/>
      <c r="X14" s="32">
        <v>70</v>
      </c>
      <c r="Y14" s="32"/>
      <c r="Z14" s="32">
        <v>70</v>
      </c>
      <c r="AA14" s="33"/>
      <c r="AB14" s="11">
        <v>75</v>
      </c>
      <c r="AC14" s="32"/>
      <c r="AD14" s="32">
        <v>82</v>
      </c>
      <c r="AE14" s="32"/>
      <c r="AF14" s="32">
        <v>72</v>
      </c>
      <c r="AG14" s="32"/>
      <c r="AH14" s="32">
        <v>70</v>
      </c>
      <c r="AI14" s="13"/>
      <c r="AJ14" s="61">
        <f t="shared" si="0"/>
        <v>80</v>
      </c>
      <c r="AK14" s="62">
        <f t="shared" si="1"/>
        <v>75</v>
      </c>
      <c r="AL14" s="63">
        <f t="shared" si="2"/>
        <v>75</v>
      </c>
      <c r="AM14" s="64">
        <f t="shared" si="3"/>
        <v>74.75</v>
      </c>
      <c r="AN14" s="65">
        <f t="shared" si="4"/>
        <v>76.1875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76.1875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80</v>
      </c>
      <c r="E15" s="32"/>
      <c r="F15" s="32">
        <v>85</v>
      </c>
      <c r="G15" s="32"/>
      <c r="H15" s="32">
        <v>70</v>
      </c>
      <c r="I15" s="32"/>
      <c r="J15" s="32">
        <v>70</v>
      </c>
      <c r="K15" s="33"/>
      <c r="L15" s="31">
        <v>70</v>
      </c>
      <c r="M15" s="32"/>
      <c r="N15" s="32">
        <v>70</v>
      </c>
      <c r="O15" s="32"/>
      <c r="P15" s="32">
        <v>80</v>
      </c>
      <c r="Q15" s="32"/>
      <c r="R15" s="32">
        <v>70</v>
      </c>
      <c r="S15" s="33"/>
      <c r="T15" s="31">
        <v>80</v>
      </c>
      <c r="U15" s="32"/>
      <c r="V15" s="32">
        <v>80</v>
      </c>
      <c r="W15" s="32"/>
      <c r="X15" s="32">
        <v>71</v>
      </c>
      <c r="Y15" s="32"/>
      <c r="Z15" s="32">
        <v>70</v>
      </c>
      <c r="AA15" s="33"/>
      <c r="AB15" s="11">
        <v>70</v>
      </c>
      <c r="AC15" s="32"/>
      <c r="AD15" s="32">
        <v>70</v>
      </c>
      <c r="AE15" s="32"/>
      <c r="AF15" s="32">
        <v>70</v>
      </c>
      <c r="AG15" s="32"/>
      <c r="AH15" s="32">
        <v>80</v>
      </c>
      <c r="AI15" s="13"/>
      <c r="AJ15" s="61">
        <f t="shared" si="0"/>
        <v>76.25</v>
      </c>
      <c r="AK15" s="62">
        <f t="shared" si="1"/>
        <v>72.5</v>
      </c>
      <c r="AL15" s="63">
        <f t="shared" si="2"/>
        <v>75.25</v>
      </c>
      <c r="AM15" s="64">
        <f t="shared" si="3"/>
        <v>72.5</v>
      </c>
      <c r="AN15" s="65">
        <f t="shared" si="4"/>
        <v>74.125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74.125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92</v>
      </c>
      <c r="E16" s="32"/>
      <c r="F16" s="32">
        <v>90</v>
      </c>
      <c r="G16" s="32"/>
      <c r="H16" s="32">
        <v>90</v>
      </c>
      <c r="I16" s="32"/>
      <c r="J16" s="32">
        <v>90</v>
      </c>
      <c r="K16" s="33"/>
      <c r="L16" s="31">
        <v>95</v>
      </c>
      <c r="M16" s="32"/>
      <c r="N16" s="32">
        <v>100</v>
      </c>
      <c r="O16" s="32"/>
      <c r="P16" s="32">
        <v>95</v>
      </c>
      <c r="Q16" s="32"/>
      <c r="R16" s="32">
        <v>90</v>
      </c>
      <c r="S16" s="33"/>
      <c r="T16" s="31">
        <v>90</v>
      </c>
      <c r="U16" s="32"/>
      <c r="V16" s="32">
        <v>90</v>
      </c>
      <c r="W16" s="32"/>
      <c r="X16" s="32">
        <v>90</v>
      </c>
      <c r="Y16" s="32"/>
      <c r="Z16" s="32">
        <v>90</v>
      </c>
      <c r="AA16" s="33"/>
      <c r="AB16" s="11">
        <v>95</v>
      </c>
      <c r="AC16" s="32"/>
      <c r="AD16" s="32">
        <v>90</v>
      </c>
      <c r="AE16" s="32"/>
      <c r="AF16" s="32">
        <v>90</v>
      </c>
      <c r="AG16" s="32"/>
      <c r="AH16" s="32">
        <v>95</v>
      </c>
      <c r="AI16" s="13"/>
      <c r="AJ16" s="61">
        <f t="shared" si="0"/>
        <v>90.5</v>
      </c>
      <c r="AK16" s="62">
        <f t="shared" si="1"/>
        <v>95</v>
      </c>
      <c r="AL16" s="63">
        <f t="shared" si="2"/>
        <v>90</v>
      </c>
      <c r="AM16" s="64">
        <f t="shared" si="3"/>
        <v>92.5</v>
      </c>
      <c r="AN16" s="65">
        <f t="shared" si="4"/>
        <v>92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90</v>
      </c>
      <c r="E17" s="32"/>
      <c r="F17" s="32">
        <v>91</v>
      </c>
      <c r="G17" s="32"/>
      <c r="H17" s="32">
        <v>90</v>
      </c>
      <c r="I17" s="32"/>
      <c r="J17" s="32">
        <v>92</v>
      </c>
      <c r="K17" s="33"/>
      <c r="L17" s="31">
        <v>90</v>
      </c>
      <c r="M17" s="32"/>
      <c r="N17" s="32">
        <v>90</v>
      </c>
      <c r="O17" s="32"/>
      <c r="P17" s="32">
        <v>90</v>
      </c>
      <c r="Q17" s="32"/>
      <c r="R17" s="32">
        <v>90</v>
      </c>
      <c r="S17" s="33"/>
      <c r="T17" s="31">
        <v>85</v>
      </c>
      <c r="U17" s="32"/>
      <c r="V17" s="32">
        <v>90</v>
      </c>
      <c r="W17" s="32"/>
      <c r="X17" s="32">
        <v>90</v>
      </c>
      <c r="Y17" s="32"/>
      <c r="Z17" s="32">
        <v>90</v>
      </c>
      <c r="AA17" s="33"/>
      <c r="AB17" s="11">
        <v>90</v>
      </c>
      <c r="AC17" s="32"/>
      <c r="AD17" s="32">
        <v>95</v>
      </c>
      <c r="AE17" s="32"/>
      <c r="AF17" s="32">
        <v>90</v>
      </c>
      <c r="AG17" s="32"/>
      <c r="AH17" s="32">
        <v>90</v>
      </c>
      <c r="AI17" s="13"/>
      <c r="AJ17" s="61">
        <f t="shared" si="0"/>
        <v>90.75</v>
      </c>
      <c r="AK17" s="62">
        <f t="shared" si="1"/>
        <v>90</v>
      </c>
      <c r="AL17" s="63">
        <f t="shared" si="2"/>
        <v>88.75</v>
      </c>
      <c r="AM17" s="64">
        <f t="shared" si="3"/>
        <v>91.25</v>
      </c>
      <c r="AN17" s="65">
        <f t="shared" si="4"/>
        <v>90.1875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90.1875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75</v>
      </c>
      <c r="E18" s="32"/>
      <c r="F18" s="32">
        <v>70</v>
      </c>
      <c r="G18" s="32"/>
      <c r="H18" s="32">
        <v>74</v>
      </c>
      <c r="I18" s="32"/>
      <c r="J18" s="32">
        <v>75</v>
      </c>
      <c r="K18" s="33"/>
      <c r="L18" s="31">
        <v>80</v>
      </c>
      <c r="M18" s="32"/>
      <c r="N18" s="32">
        <v>75</v>
      </c>
      <c r="O18" s="32"/>
      <c r="P18" s="32">
        <v>80</v>
      </c>
      <c r="Q18" s="32"/>
      <c r="R18" s="32">
        <v>70</v>
      </c>
      <c r="S18" s="33"/>
      <c r="T18" s="31">
        <v>80</v>
      </c>
      <c r="U18" s="32"/>
      <c r="V18" s="32">
        <v>80</v>
      </c>
      <c r="W18" s="32"/>
      <c r="X18" s="32">
        <v>74</v>
      </c>
      <c r="Y18" s="32"/>
      <c r="Z18" s="32">
        <v>80</v>
      </c>
      <c r="AA18" s="33"/>
      <c r="AB18" s="11">
        <v>75</v>
      </c>
      <c r="AC18" s="32"/>
      <c r="AD18" s="32">
        <v>78</v>
      </c>
      <c r="AE18" s="32"/>
      <c r="AF18" s="32">
        <v>76</v>
      </c>
      <c r="AG18" s="32"/>
      <c r="AH18" s="32">
        <v>80</v>
      </c>
      <c r="AI18" s="13"/>
      <c r="AJ18" s="61">
        <f t="shared" si="0"/>
        <v>73.5</v>
      </c>
      <c r="AK18" s="62">
        <f t="shared" si="1"/>
        <v>76.25</v>
      </c>
      <c r="AL18" s="63">
        <f t="shared" si="2"/>
        <v>78.5</v>
      </c>
      <c r="AM18" s="64">
        <f t="shared" si="3"/>
        <v>77.25</v>
      </c>
      <c r="AN18" s="65">
        <f t="shared" si="4"/>
        <v>76.375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76.375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78</v>
      </c>
      <c r="E19" s="32"/>
      <c r="F19" s="32">
        <v>75</v>
      </c>
      <c r="G19" s="32"/>
      <c r="H19" s="32">
        <v>77</v>
      </c>
      <c r="I19" s="32"/>
      <c r="J19" s="32">
        <v>70</v>
      </c>
      <c r="K19" s="33"/>
      <c r="L19" s="31">
        <v>80</v>
      </c>
      <c r="M19" s="32"/>
      <c r="N19" s="32">
        <v>78</v>
      </c>
      <c r="O19" s="32"/>
      <c r="P19" s="32">
        <v>80</v>
      </c>
      <c r="Q19" s="32"/>
      <c r="R19" s="32">
        <v>70</v>
      </c>
      <c r="S19" s="33"/>
      <c r="T19" s="31">
        <v>78</v>
      </c>
      <c r="U19" s="32"/>
      <c r="V19" s="32">
        <v>80</v>
      </c>
      <c r="W19" s="32"/>
      <c r="X19" s="32">
        <v>75</v>
      </c>
      <c r="Y19" s="32"/>
      <c r="Z19" s="32">
        <v>75</v>
      </c>
      <c r="AA19" s="33"/>
      <c r="AB19" s="11">
        <v>75</v>
      </c>
      <c r="AC19" s="32"/>
      <c r="AD19" s="32">
        <v>78</v>
      </c>
      <c r="AE19" s="32"/>
      <c r="AF19" s="32">
        <v>78</v>
      </c>
      <c r="AG19" s="32"/>
      <c r="AH19" s="32">
        <v>70</v>
      </c>
      <c r="AI19" s="13"/>
      <c r="AJ19" s="61">
        <f t="shared" si="0"/>
        <v>75</v>
      </c>
      <c r="AK19" s="62">
        <f t="shared" si="1"/>
        <v>77</v>
      </c>
      <c r="AL19" s="63">
        <f t="shared" si="2"/>
        <v>77</v>
      </c>
      <c r="AM19" s="64">
        <f t="shared" si="3"/>
        <v>75.25</v>
      </c>
      <c r="AN19" s="65">
        <f t="shared" si="4"/>
        <v>76.0625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76.0625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80</v>
      </c>
      <c r="I20" s="32"/>
      <c r="J20" s="32">
        <v>85</v>
      </c>
      <c r="K20" s="33"/>
      <c r="L20" s="31">
        <v>82</v>
      </c>
      <c r="M20" s="32"/>
      <c r="N20" s="32">
        <v>75</v>
      </c>
      <c r="O20" s="32"/>
      <c r="P20" s="32">
        <v>80</v>
      </c>
      <c r="Q20" s="32"/>
      <c r="R20" s="32">
        <v>85</v>
      </c>
      <c r="S20" s="33"/>
      <c r="T20" s="31">
        <v>75</v>
      </c>
      <c r="U20" s="32"/>
      <c r="V20" s="32">
        <v>80</v>
      </c>
      <c r="W20" s="32"/>
      <c r="X20" s="32">
        <v>85</v>
      </c>
      <c r="Y20" s="32"/>
      <c r="Z20" s="32">
        <v>85</v>
      </c>
      <c r="AA20" s="33"/>
      <c r="AB20" s="11">
        <v>82</v>
      </c>
      <c r="AC20" s="32"/>
      <c r="AD20" s="32">
        <v>78</v>
      </c>
      <c r="AE20" s="32"/>
      <c r="AF20" s="32">
        <v>83</v>
      </c>
      <c r="AG20" s="32"/>
      <c r="AH20" s="32">
        <v>87</v>
      </c>
      <c r="AI20" s="13"/>
      <c r="AJ20" s="61">
        <f t="shared" si="0"/>
        <v>82.5</v>
      </c>
      <c r="AK20" s="62">
        <f t="shared" si="1"/>
        <v>80.5</v>
      </c>
      <c r="AL20" s="63">
        <f t="shared" si="2"/>
        <v>81.25</v>
      </c>
      <c r="AM20" s="64">
        <f t="shared" si="3"/>
        <v>82.5</v>
      </c>
      <c r="AN20" s="65">
        <f t="shared" si="4"/>
        <v>81.6875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72</v>
      </c>
      <c r="G21" s="32"/>
      <c r="H21" s="32">
        <v>71</v>
      </c>
      <c r="I21" s="32"/>
      <c r="J21" s="32">
        <v>70</v>
      </c>
      <c r="K21" s="33"/>
      <c r="L21" s="31">
        <v>70</v>
      </c>
      <c r="M21" s="32"/>
      <c r="N21" s="32">
        <v>70</v>
      </c>
      <c r="O21" s="32"/>
      <c r="P21" s="32">
        <v>74</v>
      </c>
      <c r="Q21" s="32"/>
      <c r="R21" s="32">
        <v>70</v>
      </c>
      <c r="S21" s="33"/>
      <c r="T21" s="31">
        <v>75</v>
      </c>
      <c r="U21" s="32"/>
      <c r="V21" s="32">
        <v>74</v>
      </c>
      <c r="W21" s="32"/>
      <c r="X21" s="32">
        <v>73</v>
      </c>
      <c r="Y21" s="32"/>
      <c r="Z21" s="32">
        <v>70</v>
      </c>
      <c r="AA21" s="33"/>
      <c r="AB21" s="11">
        <v>70</v>
      </c>
      <c r="AC21" s="32"/>
      <c r="AD21" s="32">
        <v>72</v>
      </c>
      <c r="AE21" s="32"/>
      <c r="AF21" s="32">
        <v>73</v>
      </c>
      <c r="AG21" s="32"/>
      <c r="AH21" s="32">
        <v>72</v>
      </c>
      <c r="AI21" s="13"/>
      <c r="AJ21" s="61">
        <f t="shared" si="0"/>
        <v>70.75</v>
      </c>
      <c r="AK21" s="62">
        <f t="shared" si="1"/>
        <v>71</v>
      </c>
      <c r="AL21" s="63">
        <f t="shared" si="2"/>
        <v>73</v>
      </c>
      <c r="AM21" s="64">
        <f t="shared" si="3"/>
        <v>71.75</v>
      </c>
      <c r="AN21" s="65">
        <f t="shared" si="4"/>
        <v>71.625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71.625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85</v>
      </c>
      <c r="E22" s="32"/>
      <c r="F22" s="32">
        <v>83</v>
      </c>
      <c r="G22" s="32"/>
      <c r="H22" s="32">
        <v>78</v>
      </c>
      <c r="I22" s="32"/>
      <c r="J22" s="32">
        <v>75</v>
      </c>
      <c r="K22" s="33"/>
      <c r="L22" s="31">
        <v>82</v>
      </c>
      <c r="M22" s="32"/>
      <c r="N22" s="32">
        <v>80</v>
      </c>
      <c r="O22" s="32"/>
      <c r="P22" s="32">
        <v>75</v>
      </c>
      <c r="Q22" s="32"/>
      <c r="R22" s="32">
        <v>75</v>
      </c>
      <c r="S22" s="33"/>
      <c r="T22" s="31">
        <v>85</v>
      </c>
      <c r="U22" s="32"/>
      <c r="V22" s="32">
        <v>80</v>
      </c>
      <c r="W22" s="32"/>
      <c r="X22" s="32">
        <v>75</v>
      </c>
      <c r="Y22" s="32"/>
      <c r="Z22" s="32">
        <v>78</v>
      </c>
      <c r="AA22" s="33"/>
      <c r="AB22" s="11">
        <v>82</v>
      </c>
      <c r="AC22" s="32"/>
      <c r="AD22" s="32">
        <v>80</v>
      </c>
      <c r="AE22" s="32"/>
      <c r="AF22" s="32">
        <v>76</v>
      </c>
      <c r="AG22" s="32"/>
      <c r="AH22" s="32">
        <v>75</v>
      </c>
      <c r="AI22" s="13"/>
      <c r="AJ22" s="61">
        <f t="shared" si="0"/>
        <v>80.25</v>
      </c>
      <c r="AK22" s="62">
        <f t="shared" si="1"/>
        <v>78</v>
      </c>
      <c r="AL22" s="63">
        <f t="shared" si="2"/>
        <v>79.5</v>
      </c>
      <c r="AM22" s="64">
        <f t="shared" si="3"/>
        <v>78.25</v>
      </c>
      <c r="AN22" s="65">
        <f t="shared" si="4"/>
        <v>79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79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80</v>
      </c>
      <c r="E23" s="32"/>
      <c r="F23" s="32">
        <v>75</v>
      </c>
      <c r="G23" s="32"/>
      <c r="H23" s="32">
        <v>80</v>
      </c>
      <c r="I23" s="32"/>
      <c r="J23" s="32">
        <v>79</v>
      </c>
      <c r="K23" s="33"/>
      <c r="L23" s="31">
        <v>75</v>
      </c>
      <c r="M23" s="32"/>
      <c r="N23" s="32">
        <v>70</v>
      </c>
      <c r="O23" s="32"/>
      <c r="P23" s="32">
        <v>70</v>
      </c>
      <c r="Q23" s="32"/>
      <c r="R23" s="32">
        <v>70</v>
      </c>
      <c r="S23" s="33"/>
      <c r="T23" s="31">
        <v>75</v>
      </c>
      <c r="U23" s="32"/>
      <c r="V23" s="32">
        <v>73</v>
      </c>
      <c r="W23" s="32"/>
      <c r="X23" s="32">
        <v>70</v>
      </c>
      <c r="Y23" s="32"/>
      <c r="Z23" s="32">
        <v>70</v>
      </c>
      <c r="AA23" s="33"/>
      <c r="AB23" s="11">
        <v>70</v>
      </c>
      <c r="AC23" s="32"/>
      <c r="AD23" s="32">
        <v>72</v>
      </c>
      <c r="AE23" s="32"/>
      <c r="AF23" s="32">
        <v>70</v>
      </c>
      <c r="AG23" s="32"/>
      <c r="AH23" s="32">
        <v>70</v>
      </c>
      <c r="AI23" s="13"/>
      <c r="AJ23" s="61">
        <f t="shared" si="0"/>
        <v>78.5</v>
      </c>
      <c r="AK23" s="62">
        <f t="shared" si="1"/>
        <v>71.25</v>
      </c>
      <c r="AL23" s="63">
        <f t="shared" si="2"/>
        <v>72</v>
      </c>
      <c r="AM23" s="64">
        <f t="shared" si="3"/>
        <v>70.5</v>
      </c>
      <c r="AN23" s="65">
        <f t="shared" si="4"/>
        <v>73.0625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73.0625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95</v>
      </c>
      <c r="G24" s="32"/>
      <c r="H24" s="32">
        <v>94</v>
      </c>
      <c r="I24" s="32"/>
      <c r="J24" s="32">
        <v>98</v>
      </c>
      <c r="K24" s="33"/>
      <c r="L24" s="31">
        <v>97</v>
      </c>
      <c r="M24" s="32"/>
      <c r="N24" s="32">
        <v>98</v>
      </c>
      <c r="O24" s="32"/>
      <c r="P24" s="32">
        <v>95</v>
      </c>
      <c r="Q24" s="32"/>
      <c r="R24" s="32">
        <v>100</v>
      </c>
      <c r="S24" s="33"/>
      <c r="T24" s="31">
        <v>95</v>
      </c>
      <c r="U24" s="32"/>
      <c r="V24" s="32">
        <v>92</v>
      </c>
      <c r="W24" s="32"/>
      <c r="X24" s="32">
        <v>97</v>
      </c>
      <c r="Y24" s="32"/>
      <c r="Z24" s="32">
        <v>94</v>
      </c>
      <c r="AA24" s="33"/>
      <c r="AB24" s="11">
        <v>90</v>
      </c>
      <c r="AC24" s="32"/>
      <c r="AD24" s="32">
        <v>95</v>
      </c>
      <c r="AE24" s="32"/>
      <c r="AF24" s="32">
        <v>100</v>
      </c>
      <c r="AG24" s="32"/>
      <c r="AH24" s="32">
        <v>99</v>
      </c>
      <c r="AI24" s="13"/>
      <c r="AJ24" s="61">
        <f t="shared" si="0"/>
        <v>94.25</v>
      </c>
      <c r="AK24" s="62">
        <f t="shared" si="1"/>
        <v>97.5</v>
      </c>
      <c r="AL24" s="63">
        <f t="shared" si="2"/>
        <v>94.5</v>
      </c>
      <c r="AM24" s="64">
        <f t="shared" si="3"/>
        <v>96</v>
      </c>
      <c r="AN24" s="65">
        <f t="shared" si="4"/>
        <v>95.5625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95.5625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77</v>
      </c>
      <c r="G26" s="32"/>
      <c r="H26" s="32">
        <v>75</v>
      </c>
      <c r="I26" s="32"/>
      <c r="J26" s="32">
        <v>80</v>
      </c>
      <c r="K26" s="33"/>
      <c r="L26" s="31">
        <v>80</v>
      </c>
      <c r="M26" s="32"/>
      <c r="N26" s="32">
        <v>75</v>
      </c>
      <c r="O26" s="32"/>
      <c r="P26" s="32">
        <v>77</v>
      </c>
      <c r="Q26" s="32"/>
      <c r="R26" s="32">
        <v>80</v>
      </c>
      <c r="S26" s="33"/>
      <c r="T26" s="31">
        <v>80</v>
      </c>
      <c r="U26" s="32"/>
      <c r="V26" s="32">
        <v>80</v>
      </c>
      <c r="W26" s="32"/>
      <c r="X26" s="32">
        <v>80</v>
      </c>
      <c r="Y26" s="32"/>
      <c r="Z26" s="32">
        <v>82</v>
      </c>
      <c r="AA26" s="33"/>
      <c r="AB26" s="11">
        <v>75</v>
      </c>
      <c r="AC26" s="32"/>
      <c r="AD26" s="32">
        <v>80</v>
      </c>
      <c r="AE26" s="32"/>
      <c r="AF26" s="32">
        <v>80</v>
      </c>
      <c r="AG26" s="32"/>
      <c r="AH26" s="32">
        <v>80</v>
      </c>
      <c r="AI26" s="13"/>
      <c r="AJ26" s="61">
        <f t="shared" si="0"/>
        <v>76.75</v>
      </c>
      <c r="AK26" s="62">
        <f t="shared" si="1"/>
        <v>78</v>
      </c>
      <c r="AL26" s="63">
        <f t="shared" si="2"/>
        <v>80.5</v>
      </c>
      <c r="AM26" s="64">
        <f t="shared" si="3"/>
        <v>78.75</v>
      </c>
      <c r="AN26" s="65">
        <f t="shared" si="4"/>
        <v>78.5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78.5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90</v>
      </c>
      <c r="E27" s="32"/>
      <c r="F27" s="32">
        <v>85</v>
      </c>
      <c r="G27" s="32"/>
      <c r="H27" s="32">
        <v>71</v>
      </c>
      <c r="I27" s="32"/>
      <c r="J27" s="32">
        <v>70</v>
      </c>
      <c r="K27" s="33"/>
      <c r="L27" s="31">
        <v>80</v>
      </c>
      <c r="M27" s="32"/>
      <c r="N27" s="32">
        <v>85</v>
      </c>
      <c r="O27" s="32"/>
      <c r="P27" s="32">
        <v>70</v>
      </c>
      <c r="Q27" s="32"/>
      <c r="R27" s="32">
        <v>75</v>
      </c>
      <c r="S27" s="33"/>
      <c r="T27" s="31">
        <v>85</v>
      </c>
      <c r="U27" s="32"/>
      <c r="V27" s="32">
        <v>82</v>
      </c>
      <c r="W27" s="32"/>
      <c r="X27" s="32">
        <v>75</v>
      </c>
      <c r="Y27" s="32"/>
      <c r="Z27" s="32">
        <v>70</v>
      </c>
      <c r="AA27" s="33"/>
      <c r="AB27" s="11">
        <v>80</v>
      </c>
      <c r="AC27" s="32"/>
      <c r="AD27" s="32">
        <v>80</v>
      </c>
      <c r="AE27" s="32"/>
      <c r="AF27" s="32">
        <v>70</v>
      </c>
      <c r="AG27" s="32"/>
      <c r="AH27" s="32">
        <v>75</v>
      </c>
      <c r="AI27" s="13"/>
      <c r="AJ27" s="61">
        <f t="shared" si="0"/>
        <v>79</v>
      </c>
      <c r="AK27" s="62">
        <f t="shared" si="1"/>
        <v>77.5</v>
      </c>
      <c r="AL27" s="63">
        <f t="shared" si="2"/>
        <v>78</v>
      </c>
      <c r="AM27" s="64">
        <f t="shared" si="3"/>
        <v>76.25</v>
      </c>
      <c r="AN27" s="65">
        <f t="shared" si="4"/>
        <v>77.6875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77.6875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90</v>
      </c>
      <c r="E28" s="32"/>
      <c r="F28" s="32">
        <v>100</v>
      </c>
      <c r="G28" s="32"/>
      <c r="H28" s="32">
        <v>95</v>
      </c>
      <c r="I28" s="32"/>
      <c r="J28" s="32">
        <v>94</v>
      </c>
      <c r="K28" s="33"/>
      <c r="L28" s="31">
        <v>90</v>
      </c>
      <c r="M28" s="32"/>
      <c r="N28" s="32">
        <v>95</v>
      </c>
      <c r="O28" s="32"/>
      <c r="P28" s="32">
        <v>95</v>
      </c>
      <c r="Q28" s="32"/>
      <c r="R28" s="32">
        <v>93</v>
      </c>
      <c r="S28" s="33"/>
      <c r="T28" s="31">
        <v>100</v>
      </c>
      <c r="U28" s="32"/>
      <c r="V28" s="32">
        <v>95</v>
      </c>
      <c r="W28" s="32"/>
      <c r="X28" s="32">
        <v>85</v>
      </c>
      <c r="Y28" s="32"/>
      <c r="Z28" s="32">
        <v>90</v>
      </c>
      <c r="AA28" s="33"/>
      <c r="AB28" s="11">
        <v>90</v>
      </c>
      <c r="AC28" s="32"/>
      <c r="AD28" s="32">
        <v>95</v>
      </c>
      <c r="AE28" s="32"/>
      <c r="AF28" s="32">
        <v>92</v>
      </c>
      <c r="AG28" s="32"/>
      <c r="AH28" s="32">
        <v>100</v>
      </c>
      <c r="AI28" s="13"/>
      <c r="AJ28" s="61">
        <f t="shared" si="0"/>
        <v>94.75</v>
      </c>
      <c r="AK28" s="62">
        <f t="shared" si="1"/>
        <v>93.25</v>
      </c>
      <c r="AL28" s="63">
        <f t="shared" si="2"/>
        <v>92.5</v>
      </c>
      <c r="AM28" s="64">
        <f t="shared" si="3"/>
        <v>94.25</v>
      </c>
      <c r="AN28" s="65">
        <f t="shared" si="4"/>
        <v>93.6875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93.6875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88</v>
      </c>
      <c r="E29" s="32"/>
      <c r="F29" s="32">
        <v>80</v>
      </c>
      <c r="G29" s="32"/>
      <c r="H29" s="32">
        <v>87</v>
      </c>
      <c r="I29" s="32"/>
      <c r="J29" s="32">
        <v>73</v>
      </c>
      <c r="K29" s="33"/>
      <c r="L29" s="31">
        <v>82</v>
      </c>
      <c r="M29" s="32"/>
      <c r="N29" s="32">
        <v>77</v>
      </c>
      <c r="O29" s="32"/>
      <c r="P29" s="32">
        <v>88</v>
      </c>
      <c r="Q29" s="32"/>
      <c r="R29" s="32">
        <v>72</v>
      </c>
      <c r="S29" s="33"/>
      <c r="T29" s="31">
        <v>95</v>
      </c>
      <c r="U29" s="32"/>
      <c r="V29" s="32">
        <v>80</v>
      </c>
      <c r="W29" s="32"/>
      <c r="X29" s="32">
        <v>86</v>
      </c>
      <c r="Y29" s="32"/>
      <c r="Z29" s="32">
        <v>80</v>
      </c>
      <c r="AA29" s="33"/>
      <c r="AB29" s="11">
        <v>80</v>
      </c>
      <c r="AC29" s="32"/>
      <c r="AD29" s="32">
        <v>85</v>
      </c>
      <c r="AE29" s="32"/>
      <c r="AF29" s="32">
        <v>82</v>
      </c>
      <c r="AG29" s="32"/>
      <c r="AH29" s="32">
        <v>75</v>
      </c>
      <c r="AI29" s="13"/>
      <c r="AJ29" s="61">
        <f t="shared" si="0"/>
        <v>82</v>
      </c>
      <c r="AK29" s="62">
        <f t="shared" si="1"/>
        <v>79.75</v>
      </c>
      <c r="AL29" s="63">
        <f t="shared" si="2"/>
        <v>85.25</v>
      </c>
      <c r="AM29" s="64">
        <f t="shared" si="3"/>
        <v>80.5</v>
      </c>
      <c r="AN29" s="65">
        <f t="shared" si="4"/>
        <v>81.875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81.875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85</v>
      </c>
      <c r="E30" s="32"/>
      <c r="F30" s="32">
        <v>87</v>
      </c>
      <c r="G30" s="32"/>
      <c r="H30" s="32">
        <v>0</v>
      </c>
      <c r="I30" s="32"/>
      <c r="J30" s="32">
        <v>70</v>
      </c>
      <c r="K30" s="33"/>
      <c r="L30" s="31">
        <v>90</v>
      </c>
      <c r="M30" s="32"/>
      <c r="N30" s="32">
        <v>92</v>
      </c>
      <c r="O30" s="32"/>
      <c r="P30" s="32">
        <v>70</v>
      </c>
      <c r="Q30" s="32"/>
      <c r="R30" s="32">
        <v>70</v>
      </c>
      <c r="S30" s="33"/>
      <c r="T30" s="31">
        <v>80</v>
      </c>
      <c r="U30" s="32"/>
      <c r="V30" s="32">
        <v>80</v>
      </c>
      <c r="W30" s="32"/>
      <c r="X30" s="32">
        <v>70</v>
      </c>
      <c r="Y30" s="32"/>
      <c r="Z30" s="32">
        <v>70</v>
      </c>
      <c r="AA30" s="33"/>
      <c r="AB30" s="11">
        <v>85</v>
      </c>
      <c r="AC30" s="32"/>
      <c r="AD30" s="32">
        <v>90</v>
      </c>
      <c r="AE30" s="32"/>
      <c r="AF30" s="32">
        <v>70</v>
      </c>
      <c r="AG30" s="32"/>
      <c r="AH30" s="32">
        <v>70</v>
      </c>
      <c r="AI30" s="13"/>
      <c r="AJ30" s="61">
        <f t="shared" si="0"/>
        <v>60.5</v>
      </c>
      <c r="AK30" s="62">
        <f t="shared" si="1"/>
        <v>80.5</v>
      </c>
      <c r="AL30" s="63">
        <f t="shared" si="2"/>
        <v>75</v>
      </c>
      <c r="AM30" s="64">
        <f t="shared" si="3"/>
        <v>78.75</v>
      </c>
      <c r="AN30" s="65">
        <f t="shared" si="4"/>
        <v>73.6875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73.6875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>
        <v>82</v>
      </c>
      <c r="E31" s="32"/>
      <c r="F31" s="32">
        <v>85</v>
      </c>
      <c r="G31" s="32"/>
      <c r="H31" s="32">
        <v>72</v>
      </c>
      <c r="I31" s="32"/>
      <c r="J31" s="32">
        <v>70</v>
      </c>
      <c r="K31" s="33"/>
      <c r="L31" s="31">
        <v>80</v>
      </c>
      <c r="M31" s="32"/>
      <c r="N31" s="32">
        <v>85</v>
      </c>
      <c r="O31" s="32"/>
      <c r="P31" s="32">
        <v>78</v>
      </c>
      <c r="Q31" s="32"/>
      <c r="R31" s="32">
        <v>70</v>
      </c>
      <c r="S31" s="33"/>
      <c r="T31" s="31">
        <v>85</v>
      </c>
      <c r="U31" s="32"/>
      <c r="V31" s="32">
        <v>85</v>
      </c>
      <c r="W31" s="32"/>
      <c r="X31" s="32">
        <v>80</v>
      </c>
      <c r="Y31" s="32"/>
      <c r="Z31" s="32">
        <v>70</v>
      </c>
      <c r="AA31" s="33"/>
      <c r="AB31" s="11">
        <v>90</v>
      </c>
      <c r="AC31" s="32"/>
      <c r="AD31" s="32">
        <v>90</v>
      </c>
      <c r="AE31" s="32"/>
      <c r="AF31" s="32">
        <v>82</v>
      </c>
      <c r="AG31" s="32"/>
      <c r="AH31" s="32">
        <v>70</v>
      </c>
      <c r="AI31" s="13"/>
      <c r="AJ31" s="61">
        <f t="shared" si="0"/>
        <v>77.25</v>
      </c>
      <c r="AK31" s="62">
        <f t="shared" si="1"/>
        <v>78.25</v>
      </c>
      <c r="AL31" s="63">
        <f t="shared" si="2"/>
        <v>80</v>
      </c>
      <c r="AM31" s="64">
        <f t="shared" si="3"/>
        <v>83</v>
      </c>
      <c r="AN31" s="65">
        <f t="shared" si="4"/>
        <v>79.625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79.625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81</v>
      </c>
      <c r="E33" s="32"/>
      <c r="F33" s="32">
        <v>78</v>
      </c>
      <c r="G33" s="32"/>
      <c r="H33" s="32">
        <v>85</v>
      </c>
      <c r="I33" s="32"/>
      <c r="J33" s="32">
        <v>82</v>
      </c>
      <c r="K33" s="33"/>
      <c r="L33" s="31">
        <v>80</v>
      </c>
      <c r="M33" s="32"/>
      <c r="N33" s="32">
        <v>80</v>
      </c>
      <c r="O33" s="32"/>
      <c r="P33" s="32">
        <v>75</v>
      </c>
      <c r="Q33" s="32"/>
      <c r="R33" s="32">
        <v>85</v>
      </c>
      <c r="S33" s="33"/>
      <c r="T33" s="31">
        <v>82</v>
      </c>
      <c r="U33" s="32"/>
      <c r="V33" s="32">
        <v>80</v>
      </c>
      <c r="W33" s="32"/>
      <c r="X33" s="32">
        <v>78</v>
      </c>
      <c r="Y33" s="32"/>
      <c r="Z33" s="32">
        <v>85</v>
      </c>
      <c r="AA33" s="33"/>
      <c r="AB33" s="11">
        <v>80</v>
      </c>
      <c r="AC33" s="32"/>
      <c r="AD33" s="32">
        <v>80</v>
      </c>
      <c r="AE33" s="32"/>
      <c r="AF33" s="32">
        <v>80</v>
      </c>
      <c r="AG33" s="32"/>
      <c r="AH33" s="32">
        <v>80</v>
      </c>
      <c r="AI33" s="13"/>
      <c r="AJ33" s="61">
        <f t="shared" si="0"/>
        <v>81.5</v>
      </c>
      <c r="AK33" s="62">
        <f t="shared" si="1"/>
        <v>80</v>
      </c>
      <c r="AL33" s="63">
        <f t="shared" si="2"/>
        <v>81.25</v>
      </c>
      <c r="AM33" s="64">
        <f t="shared" si="3"/>
        <v>80</v>
      </c>
      <c r="AN33" s="65">
        <f t="shared" si="4"/>
        <v>80.6875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80.6875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93</v>
      </c>
      <c r="E34" s="32"/>
      <c r="F34" s="32">
        <v>90</v>
      </c>
      <c r="G34" s="32"/>
      <c r="H34" s="32">
        <v>80</v>
      </c>
      <c r="I34" s="32"/>
      <c r="J34" s="32">
        <v>82</v>
      </c>
      <c r="K34" s="33"/>
      <c r="L34" s="31">
        <v>91</v>
      </c>
      <c r="M34" s="32"/>
      <c r="N34" s="32">
        <v>90</v>
      </c>
      <c r="O34" s="32"/>
      <c r="P34" s="32">
        <v>75</v>
      </c>
      <c r="Q34" s="32"/>
      <c r="R34" s="32">
        <v>78</v>
      </c>
      <c r="S34" s="33"/>
      <c r="T34" s="31">
        <v>92</v>
      </c>
      <c r="U34" s="32"/>
      <c r="V34" s="32">
        <v>85</v>
      </c>
      <c r="W34" s="32"/>
      <c r="X34" s="32">
        <v>80</v>
      </c>
      <c r="Y34" s="32"/>
      <c r="Z34" s="32">
        <v>85</v>
      </c>
      <c r="AA34" s="33"/>
      <c r="AB34" s="11">
        <v>82</v>
      </c>
      <c r="AC34" s="32"/>
      <c r="AD34" s="32">
        <v>90</v>
      </c>
      <c r="AE34" s="32"/>
      <c r="AF34" s="32">
        <v>80</v>
      </c>
      <c r="AG34" s="32"/>
      <c r="AH34" s="32">
        <v>87</v>
      </c>
      <c r="AI34" s="13"/>
      <c r="AJ34" s="61">
        <f t="shared" si="0"/>
        <v>86.25</v>
      </c>
      <c r="AK34" s="62">
        <f t="shared" si="1"/>
        <v>83.5</v>
      </c>
      <c r="AL34" s="63">
        <f t="shared" si="2"/>
        <v>85.5</v>
      </c>
      <c r="AM34" s="64">
        <f t="shared" si="3"/>
        <v>84.75</v>
      </c>
      <c r="AN34" s="65">
        <f t="shared" si="4"/>
        <v>85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>
        <v>0</v>
      </c>
      <c r="E35" s="32"/>
      <c r="F35" s="32">
        <v>0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0</v>
      </c>
      <c r="Y35" s="32"/>
      <c r="Z35" s="32">
        <v>0</v>
      </c>
      <c r="AA35" s="33"/>
      <c r="AB35" s="11">
        <v>0</v>
      </c>
      <c r="AC35" s="32"/>
      <c r="AD35" s="32">
        <v>0</v>
      </c>
      <c r="AE35" s="32"/>
      <c r="AF35" s="32">
        <v>0</v>
      </c>
      <c r="AG35" s="32"/>
      <c r="AH35" s="32">
        <v>0</v>
      </c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0</v>
      </c>
      <c r="E36" s="32"/>
      <c r="F36" s="32">
        <v>0</v>
      </c>
      <c r="G36" s="32"/>
      <c r="H36" s="32">
        <v>0</v>
      </c>
      <c r="I36" s="32"/>
      <c r="J36" s="32">
        <v>0</v>
      </c>
      <c r="K36" s="33"/>
      <c r="L36" s="31">
        <v>0</v>
      </c>
      <c r="M36" s="32"/>
      <c r="N36" s="32">
        <v>0</v>
      </c>
      <c r="O36" s="32"/>
      <c r="P36" s="32">
        <v>0</v>
      </c>
      <c r="Q36" s="32"/>
      <c r="R36" s="32">
        <v>0</v>
      </c>
      <c r="S36" s="33"/>
      <c r="T36" s="31">
        <v>0</v>
      </c>
      <c r="U36" s="32"/>
      <c r="V36" s="32">
        <v>0</v>
      </c>
      <c r="W36" s="32"/>
      <c r="X36" s="32">
        <v>0</v>
      </c>
      <c r="Y36" s="32"/>
      <c r="Z36" s="32">
        <v>0</v>
      </c>
      <c r="AA36" s="33"/>
      <c r="AB36" s="11">
        <v>0</v>
      </c>
      <c r="AC36" s="32"/>
      <c r="AD36" s="32">
        <v>0</v>
      </c>
      <c r="AE36" s="32"/>
      <c r="AF36" s="32">
        <v>0</v>
      </c>
      <c r="AG36" s="32"/>
      <c r="AH36" s="32">
        <v>0</v>
      </c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70</v>
      </c>
      <c r="E37" s="32"/>
      <c r="F37" s="32">
        <v>70</v>
      </c>
      <c r="G37" s="32"/>
      <c r="H37" s="32">
        <v>72</v>
      </c>
      <c r="I37" s="32"/>
      <c r="J37" s="32">
        <v>77</v>
      </c>
      <c r="K37" s="33"/>
      <c r="L37" s="31">
        <v>71</v>
      </c>
      <c r="M37" s="32"/>
      <c r="N37" s="32">
        <v>70</v>
      </c>
      <c r="O37" s="32"/>
      <c r="P37" s="32">
        <v>70</v>
      </c>
      <c r="Q37" s="32"/>
      <c r="R37" s="32">
        <v>70</v>
      </c>
      <c r="S37" s="33"/>
      <c r="T37" s="31">
        <v>78</v>
      </c>
      <c r="U37" s="32"/>
      <c r="V37" s="32">
        <v>75</v>
      </c>
      <c r="W37" s="32"/>
      <c r="X37" s="32">
        <v>70</v>
      </c>
      <c r="Y37" s="32"/>
      <c r="Z37" s="32">
        <v>70</v>
      </c>
      <c r="AA37" s="33"/>
      <c r="AB37" s="11">
        <v>70</v>
      </c>
      <c r="AC37" s="32"/>
      <c r="AD37" s="32">
        <v>75</v>
      </c>
      <c r="AE37" s="32"/>
      <c r="AF37" s="32">
        <v>72</v>
      </c>
      <c r="AG37" s="32"/>
      <c r="AH37" s="32">
        <v>70</v>
      </c>
      <c r="AI37" s="13"/>
      <c r="AJ37" s="61">
        <f t="shared" si="0"/>
        <v>72.25</v>
      </c>
      <c r="AK37" s="62">
        <f t="shared" si="1"/>
        <v>70.25</v>
      </c>
      <c r="AL37" s="63">
        <f t="shared" si="2"/>
        <v>73.25</v>
      </c>
      <c r="AM37" s="64">
        <f t="shared" si="3"/>
        <v>71.75</v>
      </c>
      <c r="AN37" s="65">
        <f t="shared" si="4"/>
        <v>71.875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71.875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78</v>
      </c>
      <c r="E38" s="32"/>
      <c r="F38" s="32">
        <v>80</v>
      </c>
      <c r="G38" s="32"/>
      <c r="H38" s="32">
        <v>70</v>
      </c>
      <c r="I38" s="32"/>
      <c r="J38" s="32">
        <v>72</v>
      </c>
      <c r="K38" s="33"/>
      <c r="L38" s="31">
        <v>75</v>
      </c>
      <c r="M38" s="32"/>
      <c r="N38" s="32">
        <v>78</v>
      </c>
      <c r="O38" s="32"/>
      <c r="P38" s="32">
        <v>70</v>
      </c>
      <c r="Q38" s="32"/>
      <c r="R38" s="32">
        <v>72</v>
      </c>
      <c r="S38" s="33"/>
      <c r="T38" s="31">
        <v>75</v>
      </c>
      <c r="U38" s="32"/>
      <c r="V38" s="32">
        <v>70</v>
      </c>
      <c r="W38" s="32"/>
      <c r="X38" s="32">
        <v>70</v>
      </c>
      <c r="Y38" s="32"/>
      <c r="Z38" s="32">
        <v>72</v>
      </c>
      <c r="AA38" s="33"/>
      <c r="AB38" s="11">
        <v>80</v>
      </c>
      <c r="AC38" s="32"/>
      <c r="AD38" s="32">
        <v>78</v>
      </c>
      <c r="AE38" s="32"/>
      <c r="AF38" s="32">
        <v>70</v>
      </c>
      <c r="AG38" s="32"/>
      <c r="AH38" s="32">
        <v>70</v>
      </c>
      <c r="AI38" s="13"/>
      <c r="AJ38" s="61">
        <f t="shared" si="0"/>
        <v>75</v>
      </c>
      <c r="AK38" s="62">
        <f t="shared" si="1"/>
        <v>73.75</v>
      </c>
      <c r="AL38" s="63">
        <f t="shared" si="2"/>
        <v>71.75</v>
      </c>
      <c r="AM38" s="64">
        <f t="shared" si="3"/>
        <v>74.5</v>
      </c>
      <c r="AN38" s="65">
        <f t="shared" si="4"/>
        <v>73.75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73.75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98</v>
      </c>
      <c r="E39" s="32"/>
      <c r="F39" s="32">
        <v>100</v>
      </c>
      <c r="G39" s="32"/>
      <c r="H39" s="32">
        <v>95</v>
      </c>
      <c r="I39" s="32"/>
      <c r="J39" s="32">
        <v>95</v>
      </c>
      <c r="K39" s="33"/>
      <c r="L39" s="31">
        <v>100</v>
      </c>
      <c r="M39" s="32"/>
      <c r="N39" s="32">
        <v>100</v>
      </c>
      <c r="O39" s="32"/>
      <c r="P39" s="32">
        <v>98</v>
      </c>
      <c r="Q39" s="32"/>
      <c r="R39" s="32">
        <v>98</v>
      </c>
      <c r="S39" s="33"/>
      <c r="T39" s="31">
        <v>100</v>
      </c>
      <c r="U39" s="32"/>
      <c r="V39" s="32">
        <v>100</v>
      </c>
      <c r="W39" s="32"/>
      <c r="X39" s="32">
        <v>100</v>
      </c>
      <c r="Y39" s="32"/>
      <c r="Z39" s="32">
        <v>90</v>
      </c>
      <c r="AA39" s="33"/>
      <c r="AB39" s="11">
        <v>98</v>
      </c>
      <c r="AC39" s="32"/>
      <c r="AD39" s="32">
        <v>90</v>
      </c>
      <c r="AE39" s="32"/>
      <c r="AF39" s="32">
        <v>98</v>
      </c>
      <c r="AG39" s="32"/>
      <c r="AH39" s="32">
        <v>98</v>
      </c>
      <c r="AI39" s="13"/>
      <c r="AJ39" s="61">
        <f t="shared" si="0"/>
        <v>97</v>
      </c>
      <c r="AK39" s="62">
        <f t="shared" si="1"/>
        <v>99</v>
      </c>
      <c r="AL39" s="63">
        <f t="shared" si="2"/>
        <v>97.5</v>
      </c>
      <c r="AM39" s="64">
        <f t="shared" si="3"/>
        <v>96</v>
      </c>
      <c r="AN39" s="65">
        <f t="shared" si="4"/>
        <v>97.375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97.375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95</v>
      </c>
      <c r="E40" s="32"/>
      <c r="F40" s="32">
        <v>93</v>
      </c>
      <c r="G40" s="32"/>
      <c r="H40" s="32">
        <v>90</v>
      </c>
      <c r="I40" s="32"/>
      <c r="J40" s="32">
        <v>70</v>
      </c>
      <c r="K40" s="33"/>
      <c r="L40" s="31">
        <v>91</v>
      </c>
      <c r="M40" s="32"/>
      <c r="N40" s="32">
        <v>95</v>
      </c>
      <c r="O40" s="32"/>
      <c r="P40" s="32">
        <v>92</v>
      </c>
      <c r="Q40" s="32"/>
      <c r="R40" s="32">
        <v>90</v>
      </c>
      <c r="S40" s="33"/>
      <c r="T40" s="31">
        <v>95</v>
      </c>
      <c r="U40" s="32"/>
      <c r="V40" s="32">
        <v>85</v>
      </c>
      <c r="W40" s="32"/>
      <c r="X40" s="32">
        <v>85</v>
      </c>
      <c r="Y40" s="32"/>
      <c r="Z40" s="32">
        <v>85</v>
      </c>
      <c r="AA40" s="33"/>
      <c r="AB40" s="11">
        <v>85</v>
      </c>
      <c r="AC40" s="32"/>
      <c r="AD40" s="32">
        <v>90</v>
      </c>
      <c r="AE40" s="32"/>
      <c r="AF40" s="32">
        <v>90</v>
      </c>
      <c r="AG40" s="32"/>
      <c r="AH40" s="32">
        <v>70</v>
      </c>
      <c r="AI40" s="13"/>
      <c r="AJ40" s="61">
        <f t="shared" si="0"/>
        <v>87</v>
      </c>
      <c r="AK40" s="62">
        <f t="shared" si="1"/>
        <v>92</v>
      </c>
      <c r="AL40" s="63">
        <f t="shared" si="2"/>
        <v>87.5</v>
      </c>
      <c r="AM40" s="64">
        <f t="shared" si="3"/>
        <v>83.75</v>
      </c>
      <c r="AN40" s="65">
        <f t="shared" si="4"/>
        <v>87.5625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>
        <v>70</v>
      </c>
      <c r="E41" s="32"/>
      <c r="F41" s="32">
        <v>70</v>
      </c>
      <c r="G41" s="32"/>
      <c r="H41" s="32">
        <v>72</v>
      </c>
      <c r="I41" s="32"/>
      <c r="J41" s="32">
        <v>73</v>
      </c>
      <c r="K41" s="33"/>
      <c r="L41" s="31">
        <v>73</v>
      </c>
      <c r="M41" s="32"/>
      <c r="N41" s="32">
        <v>72</v>
      </c>
      <c r="O41" s="32"/>
      <c r="P41" s="32">
        <v>70</v>
      </c>
      <c r="Q41" s="32"/>
      <c r="R41" s="32">
        <v>75</v>
      </c>
      <c r="S41" s="33"/>
      <c r="T41" s="31">
        <v>85</v>
      </c>
      <c r="U41" s="32"/>
      <c r="V41" s="32">
        <v>80</v>
      </c>
      <c r="W41" s="32"/>
      <c r="X41" s="32">
        <v>70</v>
      </c>
      <c r="Y41" s="32"/>
      <c r="Z41" s="32">
        <v>72</v>
      </c>
      <c r="AA41" s="33"/>
      <c r="AB41" s="11">
        <v>70</v>
      </c>
      <c r="AC41" s="32"/>
      <c r="AD41" s="32">
        <v>72</v>
      </c>
      <c r="AE41" s="32"/>
      <c r="AF41" s="32">
        <v>70</v>
      </c>
      <c r="AG41" s="32"/>
      <c r="AH41" s="32">
        <v>71</v>
      </c>
      <c r="AI41" s="13"/>
      <c r="AJ41" s="61">
        <f t="shared" si="0"/>
        <v>71.25</v>
      </c>
      <c r="AK41" s="62">
        <f t="shared" si="1"/>
        <v>72.5</v>
      </c>
      <c r="AL41" s="63">
        <f t="shared" si="2"/>
        <v>76.75</v>
      </c>
      <c r="AM41" s="64">
        <f t="shared" si="3"/>
        <v>70.75</v>
      </c>
      <c r="AN41" s="65">
        <f t="shared" si="4"/>
        <v>72.8125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72.8125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>
        <v>90</v>
      </c>
      <c r="E43" s="32"/>
      <c r="F43" s="32">
        <v>91</v>
      </c>
      <c r="G43" s="32"/>
      <c r="H43" s="32">
        <v>80</v>
      </c>
      <c r="I43" s="32"/>
      <c r="J43" s="32">
        <v>82</v>
      </c>
      <c r="K43" s="33"/>
      <c r="L43" s="31">
        <v>95</v>
      </c>
      <c r="M43" s="32"/>
      <c r="N43" s="32">
        <v>90</v>
      </c>
      <c r="O43" s="32"/>
      <c r="P43" s="32">
        <v>85</v>
      </c>
      <c r="Q43" s="32"/>
      <c r="R43" s="32">
        <v>87</v>
      </c>
      <c r="S43" s="33"/>
      <c r="T43" s="31">
        <v>90</v>
      </c>
      <c r="U43" s="32"/>
      <c r="V43" s="32">
        <v>92</v>
      </c>
      <c r="W43" s="32"/>
      <c r="X43" s="32">
        <v>85</v>
      </c>
      <c r="Y43" s="32"/>
      <c r="Z43" s="32">
        <v>80</v>
      </c>
      <c r="AA43" s="33"/>
      <c r="AB43" s="11">
        <v>95</v>
      </c>
      <c r="AC43" s="32"/>
      <c r="AD43" s="32">
        <v>90</v>
      </c>
      <c r="AE43" s="32"/>
      <c r="AF43" s="32">
        <v>90</v>
      </c>
      <c r="AG43" s="32"/>
      <c r="AH43" s="32">
        <v>85</v>
      </c>
      <c r="AI43" s="13"/>
      <c r="AJ43" s="61">
        <f t="shared" si="0"/>
        <v>85.75</v>
      </c>
      <c r="AK43" s="62">
        <f t="shared" si="1"/>
        <v>89.25</v>
      </c>
      <c r="AL43" s="63">
        <f t="shared" si="2"/>
        <v>86.75</v>
      </c>
      <c r="AM43" s="64">
        <f t="shared" si="3"/>
        <v>90</v>
      </c>
      <c r="AN43" s="65">
        <f t="shared" si="4"/>
        <v>87.9375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87.9375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>
        <v>0</v>
      </c>
      <c r="E44" s="32"/>
      <c r="F44" s="32">
        <v>0</v>
      </c>
      <c r="G44" s="32"/>
      <c r="H44" s="32">
        <v>0</v>
      </c>
      <c r="I44" s="32"/>
      <c r="J44" s="32">
        <v>0</v>
      </c>
      <c r="K44" s="33"/>
      <c r="L44" s="31">
        <v>0</v>
      </c>
      <c r="M44" s="32"/>
      <c r="N44" s="32">
        <v>0</v>
      </c>
      <c r="O44" s="32"/>
      <c r="P44" s="32">
        <v>0</v>
      </c>
      <c r="Q44" s="32"/>
      <c r="R44" s="32">
        <v>0</v>
      </c>
      <c r="S44" s="33"/>
      <c r="T44" s="31">
        <v>0</v>
      </c>
      <c r="U44" s="32"/>
      <c r="V44" s="32">
        <v>0</v>
      </c>
      <c r="W44" s="32"/>
      <c r="X44" s="32">
        <v>0</v>
      </c>
      <c r="Y44" s="32"/>
      <c r="Z44" s="32">
        <v>0</v>
      </c>
      <c r="AA44" s="33"/>
      <c r="AB44" s="11">
        <v>0</v>
      </c>
      <c r="AC44" s="32"/>
      <c r="AD44" s="32">
        <v>0</v>
      </c>
      <c r="AE44" s="32"/>
      <c r="AF44" s="32">
        <v>0</v>
      </c>
      <c r="AG44" s="32"/>
      <c r="AH44" s="32">
        <v>0</v>
      </c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>
        <v>0</v>
      </c>
      <c r="E45" s="32"/>
      <c r="F45" s="32">
        <v>0</v>
      </c>
      <c r="G45" s="32"/>
      <c r="H45" s="32">
        <v>0</v>
      </c>
      <c r="I45" s="32"/>
      <c r="J45" s="32">
        <v>0</v>
      </c>
      <c r="K45" s="33"/>
      <c r="L45" s="31">
        <v>0</v>
      </c>
      <c r="M45" s="32"/>
      <c r="N45" s="32">
        <v>0</v>
      </c>
      <c r="O45" s="32"/>
      <c r="P45" s="32">
        <v>0</v>
      </c>
      <c r="Q45" s="32"/>
      <c r="R45" s="32">
        <v>0</v>
      </c>
      <c r="S45" s="13"/>
      <c r="T45" s="31">
        <v>0</v>
      </c>
      <c r="U45" s="32"/>
      <c r="V45" s="32">
        <v>0</v>
      </c>
      <c r="W45" s="32"/>
      <c r="X45" s="32">
        <v>0</v>
      </c>
      <c r="Y45" s="32"/>
      <c r="Z45" s="32">
        <v>0</v>
      </c>
      <c r="AA45" s="33"/>
      <c r="AB45" s="11">
        <v>0</v>
      </c>
      <c r="AC45" s="32"/>
      <c r="AD45" s="32">
        <v>0</v>
      </c>
      <c r="AE45" s="32"/>
      <c r="AF45" s="32">
        <v>0</v>
      </c>
      <c r="AG45" s="32"/>
      <c r="AH45" s="32">
        <v>0</v>
      </c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75</v>
      </c>
      <c r="G46" s="32"/>
      <c r="H46" s="32">
        <v>80</v>
      </c>
      <c r="I46" s="32"/>
      <c r="J46" s="32">
        <v>70</v>
      </c>
      <c r="K46" s="33"/>
      <c r="L46" s="31">
        <v>73</v>
      </c>
      <c r="M46" s="32"/>
      <c r="N46" s="32">
        <v>70</v>
      </c>
      <c r="O46" s="32"/>
      <c r="P46" s="32">
        <v>70</v>
      </c>
      <c r="Q46" s="32"/>
      <c r="R46" s="32">
        <v>70</v>
      </c>
      <c r="S46" s="13"/>
      <c r="T46" s="31">
        <v>80</v>
      </c>
      <c r="U46" s="32"/>
      <c r="V46" s="32">
        <v>70</v>
      </c>
      <c r="W46" s="32"/>
      <c r="X46" s="32">
        <v>70</v>
      </c>
      <c r="Y46" s="32"/>
      <c r="Z46" s="32">
        <v>70</v>
      </c>
      <c r="AA46" s="33"/>
      <c r="AB46" s="11">
        <v>70</v>
      </c>
      <c r="AC46" s="32"/>
      <c r="AD46" s="32">
        <v>70</v>
      </c>
      <c r="AE46" s="32"/>
      <c r="AF46" s="32">
        <v>70</v>
      </c>
      <c r="AG46" s="32"/>
      <c r="AH46" s="32">
        <v>75</v>
      </c>
      <c r="AI46" s="13"/>
      <c r="AJ46" s="61">
        <f t="shared" si="0"/>
        <v>75</v>
      </c>
      <c r="AK46" s="62">
        <f t="shared" si="1"/>
        <v>70.75</v>
      </c>
      <c r="AL46" s="63">
        <f t="shared" si="2"/>
        <v>72.5</v>
      </c>
      <c r="AM46" s="64">
        <f t="shared" si="3"/>
        <v>71.25</v>
      </c>
      <c r="AN46" s="65">
        <f t="shared" si="4"/>
        <v>72.375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 t="s">
        <v>216</v>
      </c>
      <c r="C47" s="153" t="s">
        <v>217</v>
      </c>
      <c r="D47" s="31">
        <v>80</v>
      </c>
      <c r="E47" s="32"/>
      <c r="F47" s="32">
        <v>89</v>
      </c>
      <c r="G47" s="32"/>
      <c r="H47" s="32">
        <v>85</v>
      </c>
      <c r="I47" s="32"/>
      <c r="J47" s="32">
        <v>80</v>
      </c>
      <c r="K47" s="33"/>
      <c r="L47" s="31">
        <v>85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79</v>
      </c>
      <c r="U47" s="32"/>
      <c r="V47" s="32">
        <v>80</v>
      </c>
      <c r="W47" s="32"/>
      <c r="X47" s="32">
        <v>87</v>
      </c>
      <c r="Y47" s="32"/>
      <c r="Z47" s="32">
        <v>89</v>
      </c>
      <c r="AA47" s="33"/>
      <c r="AB47" s="11">
        <v>80</v>
      </c>
      <c r="AC47" s="32"/>
      <c r="AD47" s="32">
        <v>85</v>
      </c>
      <c r="AE47" s="32"/>
      <c r="AF47" s="32">
        <v>78</v>
      </c>
      <c r="AG47" s="32"/>
      <c r="AH47" s="32">
        <v>82</v>
      </c>
      <c r="AI47" s="13"/>
      <c r="AJ47" s="61">
        <f t="shared" si="0"/>
        <v>83.5</v>
      </c>
      <c r="AK47" s="62">
        <f t="shared" si="1"/>
        <v>82.25</v>
      </c>
      <c r="AL47" s="63">
        <f t="shared" si="2"/>
        <v>83.75</v>
      </c>
      <c r="AM47" s="64">
        <f t="shared" si="3"/>
        <v>81.25</v>
      </c>
      <c r="AN47" s="65">
        <f t="shared" si="4"/>
        <v>82.6875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82.6875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3" priority="2" operator="lessThan">
      <formula>70</formula>
    </cfRule>
  </conditionalFormatting>
  <conditionalFormatting sqref="F12:K41">
    <cfRule type="cellIs" dxfId="12" priority="5" operator="lessThan">
      <formula>70</formula>
    </cfRule>
  </conditionalFormatting>
  <conditionalFormatting sqref="N12:AA41">
    <cfRule type="cellIs" dxfId="11" priority="4" operator="lessThan">
      <formula>70</formula>
    </cfRule>
  </conditionalFormatting>
  <conditionalFormatting sqref="AD12:AI41">
    <cfRule type="cellIs" dxfId="10" priority="3" operator="lessThan">
      <formula>70</formula>
    </cfRule>
  </conditionalFormatting>
  <conditionalFormatting sqref="AJ11:AO55 D12:E41 L12:M41 AB12:AC41 D42:AI55">
    <cfRule type="cellIs" dxfId="9" priority="8" operator="lessThan">
      <formula>70</formula>
    </cfRule>
  </conditionalFormatting>
  <conditionalFormatting sqref="AQ11:AQ55">
    <cfRule type="cellIs" dxfId="8" priority="6" operator="lessThan">
      <formula>70</formula>
    </cfRule>
  </conditionalFormatting>
  <conditionalFormatting sqref="AQ11:AX55">
    <cfRule type="cellIs" dxfId="7" priority="7" operator="lessThan">
      <formula>70</formula>
    </cfRule>
  </conditionalFormatting>
  <conditionalFormatting sqref="AY11:AY55">
    <cfRule type="cellIs" dxfId="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A15" zoomScale="140" zoomScaleNormal="140" workbookViewId="0">
      <selection activeCell="B11" sqref="B11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6" thickBot="1" x14ac:dyDescent="0.25">
      <c r="A11" s="41">
        <v>1</v>
      </c>
      <c r="B11" s="153" t="s">
        <v>148</v>
      </c>
      <c r="C11" s="156" t="s">
        <v>149</v>
      </c>
      <c r="D11" s="42">
        <v>90</v>
      </c>
      <c r="E11" s="43"/>
      <c r="F11" s="43">
        <v>92</v>
      </c>
      <c r="G11" s="43"/>
      <c r="H11" s="43">
        <v>88</v>
      </c>
      <c r="I11" s="43"/>
      <c r="J11" s="43">
        <v>95</v>
      </c>
      <c r="K11" s="44"/>
      <c r="L11" s="42">
        <v>89</v>
      </c>
      <c r="M11" s="43"/>
      <c r="N11" s="43">
        <v>90</v>
      </c>
      <c r="O11" s="43"/>
      <c r="P11" s="43">
        <v>87</v>
      </c>
      <c r="Q11" s="43"/>
      <c r="R11" s="43">
        <v>90</v>
      </c>
      <c r="S11" s="44"/>
      <c r="T11" s="42">
        <v>89</v>
      </c>
      <c r="U11" s="43"/>
      <c r="V11" s="43">
        <v>92</v>
      </c>
      <c r="W11" s="43"/>
      <c r="X11" s="43">
        <v>90</v>
      </c>
      <c r="Y11" s="43"/>
      <c r="Z11" s="43">
        <v>92</v>
      </c>
      <c r="AA11" s="44"/>
      <c r="AB11" s="31">
        <v>88</v>
      </c>
      <c r="AC11" s="32"/>
      <c r="AD11" s="32">
        <v>87</v>
      </c>
      <c r="AE11" s="32"/>
      <c r="AF11" s="32">
        <v>90</v>
      </c>
      <c r="AG11" s="32"/>
      <c r="AH11" s="32">
        <v>93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91.25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89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90.75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89.5</v>
      </c>
      <c r="AN11" s="60">
        <f>AVERAGE(AJ11:AM11)</f>
        <v>90.125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90.125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1">
        <v>4</v>
      </c>
      <c r="B14" s="156" t="s">
        <v>154</v>
      </c>
      <c r="C14" s="157" t="s">
        <v>155</v>
      </c>
      <c r="D14" s="31">
        <v>70</v>
      </c>
      <c r="E14" s="32"/>
      <c r="F14" s="32">
        <v>75</v>
      </c>
      <c r="G14" s="32"/>
      <c r="H14" s="32">
        <v>70</v>
      </c>
      <c r="I14" s="32"/>
      <c r="J14" s="32">
        <v>73</v>
      </c>
      <c r="K14" s="33"/>
      <c r="L14" s="31">
        <v>74</v>
      </c>
      <c r="M14" s="32"/>
      <c r="N14" s="32">
        <v>70</v>
      </c>
      <c r="O14" s="32"/>
      <c r="P14" s="32">
        <v>95</v>
      </c>
      <c r="Q14" s="32"/>
      <c r="R14" s="32">
        <v>96</v>
      </c>
      <c r="S14" s="33"/>
      <c r="T14" s="31">
        <v>70</v>
      </c>
      <c r="U14" s="32"/>
      <c r="V14" s="32">
        <v>72</v>
      </c>
      <c r="W14" s="32"/>
      <c r="X14" s="32">
        <v>76</v>
      </c>
      <c r="Y14" s="32"/>
      <c r="Z14" s="32">
        <v>70</v>
      </c>
      <c r="AA14" s="33"/>
      <c r="AB14" s="11">
        <v>76</v>
      </c>
      <c r="AC14" s="32"/>
      <c r="AD14" s="32">
        <v>70</v>
      </c>
      <c r="AE14" s="32"/>
      <c r="AF14" s="32">
        <v>70</v>
      </c>
      <c r="AG14" s="32"/>
      <c r="AH14" s="32">
        <v>70</v>
      </c>
      <c r="AI14" s="13"/>
      <c r="AJ14" s="56">
        <f t="shared" si="0"/>
        <v>72</v>
      </c>
      <c r="AK14" s="57">
        <f t="shared" si="1"/>
        <v>83.75</v>
      </c>
      <c r="AL14" s="58">
        <f t="shared" si="2"/>
        <v>72</v>
      </c>
      <c r="AM14" s="59">
        <f t="shared" si="3"/>
        <v>71.5</v>
      </c>
      <c r="AN14" s="60">
        <f t="shared" si="4"/>
        <v>74.8125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74.8125</v>
      </c>
      <c r="BB14" s="81" t="str">
        <f t="shared" si="13"/>
        <v/>
      </c>
      <c r="BD14" s="24" t="str">
        <f t="shared" si="14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31">
        <v>88</v>
      </c>
      <c r="E15" s="32"/>
      <c r="F15" s="32">
        <v>89</v>
      </c>
      <c r="G15" s="32"/>
      <c r="H15" s="32">
        <v>87</v>
      </c>
      <c r="I15" s="32"/>
      <c r="J15" s="32">
        <v>85</v>
      </c>
      <c r="K15" s="33"/>
      <c r="L15" s="31">
        <v>85</v>
      </c>
      <c r="M15" s="32"/>
      <c r="N15" s="32">
        <v>87</v>
      </c>
      <c r="O15" s="32"/>
      <c r="P15" s="32">
        <v>86</v>
      </c>
      <c r="Q15" s="32"/>
      <c r="R15" s="32">
        <v>88</v>
      </c>
      <c r="S15" s="33"/>
      <c r="T15" s="31">
        <v>87</v>
      </c>
      <c r="U15" s="32"/>
      <c r="V15" s="32">
        <v>86</v>
      </c>
      <c r="W15" s="32"/>
      <c r="X15" s="32">
        <v>84</v>
      </c>
      <c r="Y15" s="32"/>
      <c r="Z15" s="32">
        <v>88</v>
      </c>
      <c r="AA15" s="33"/>
      <c r="AB15" s="11">
        <v>87</v>
      </c>
      <c r="AC15" s="32"/>
      <c r="AD15" s="32">
        <v>82</v>
      </c>
      <c r="AE15" s="32"/>
      <c r="AF15" s="32">
        <v>86</v>
      </c>
      <c r="AG15" s="32"/>
      <c r="AH15" s="32">
        <v>89</v>
      </c>
      <c r="AI15" s="13"/>
      <c r="AJ15" s="56">
        <f t="shared" si="0"/>
        <v>87.25</v>
      </c>
      <c r="AK15" s="57">
        <f t="shared" si="1"/>
        <v>86.5</v>
      </c>
      <c r="AL15" s="58">
        <f t="shared" si="2"/>
        <v>86.25</v>
      </c>
      <c r="AM15" s="59">
        <f t="shared" si="3"/>
        <v>86</v>
      </c>
      <c r="AN15" s="60">
        <f t="shared" si="4"/>
        <v>86.5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86.5</v>
      </c>
      <c r="BB15" s="81" t="str">
        <f t="shared" si="13"/>
        <v/>
      </c>
      <c r="BD15" s="24" t="str">
        <f t="shared" si="14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31">
        <v>90</v>
      </c>
      <c r="E16" s="32"/>
      <c r="F16" s="32">
        <v>89</v>
      </c>
      <c r="G16" s="32"/>
      <c r="H16" s="32">
        <v>88</v>
      </c>
      <c r="I16" s="32"/>
      <c r="J16" s="32">
        <v>89</v>
      </c>
      <c r="K16" s="33"/>
      <c r="L16" s="31">
        <v>90</v>
      </c>
      <c r="M16" s="32"/>
      <c r="N16" s="32">
        <v>88</v>
      </c>
      <c r="O16" s="32"/>
      <c r="P16" s="32">
        <v>90</v>
      </c>
      <c r="Q16" s="32"/>
      <c r="R16" s="32">
        <v>89</v>
      </c>
      <c r="S16" s="33"/>
      <c r="T16" s="31">
        <v>89</v>
      </c>
      <c r="U16" s="32"/>
      <c r="V16" s="32">
        <v>90</v>
      </c>
      <c r="W16" s="32"/>
      <c r="X16" s="32">
        <v>92</v>
      </c>
      <c r="Y16" s="32"/>
      <c r="Z16" s="32">
        <v>88</v>
      </c>
      <c r="AA16" s="33"/>
      <c r="AB16" s="11">
        <v>89</v>
      </c>
      <c r="AC16" s="32"/>
      <c r="AD16" s="32">
        <v>88</v>
      </c>
      <c r="AE16" s="32"/>
      <c r="AF16" s="32">
        <v>87</v>
      </c>
      <c r="AG16" s="32"/>
      <c r="AH16" s="32">
        <v>90</v>
      </c>
      <c r="AI16" s="13"/>
      <c r="AJ16" s="56">
        <f t="shared" si="0"/>
        <v>89</v>
      </c>
      <c r="AK16" s="57">
        <f t="shared" si="1"/>
        <v>89.25</v>
      </c>
      <c r="AL16" s="58">
        <f t="shared" si="2"/>
        <v>89.75</v>
      </c>
      <c r="AM16" s="59">
        <f t="shared" si="3"/>
        <v>88.5</v>
      </c>
      <c r="AN16" s="60">
        <f t="shared" si="4"/>
        <v>89.125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89.125</v>
      </c>
      <c r="BB16" s="81" t="str">
        <f t="shared" si="13"/>
        <v/>
      </c>
      <c r="BD16" s="24" t="str">
        <f t="shared" si="14"/>
        <v/>
      </c>
    </row>
    <row r="17" spans="1:56" ht="16" thickBot="1" x14ac:dyDescent="0.25">
      <c r="A17" s="41">
        <v>7</v>
      </c>
      <c r="B17" s="156" t="s">
        <v>160</v>
      </c>
      <c r="C17" s="158" t="s">
        <v>161</v>
      </c>
      <c r="D17" s="31">
        <v>90</v>
      </c>
      <c r="E17" s="32"/>
      <c r="F17" s="32">
        <v>90</v>
      </c>
      <c r="G17" s="32"/>
      <c r="H17" s="32">
        <v>86</v>
      </c>
      <c r="I17" s="32"/>
      <c r="J17" s="32">
        <v>88</v>
      </c>
      <c r="K17" s="33"/>
      <c r="L17" s="31">
        <v>89</v>
      </c>
      <c r="M17" s="32"/>
      <c r="N17" s="32">
        <v>90</v>
      </c>
      <c r="O17" s="32"/>
      <c r="P17" s="32">
        <v>85</v>
      </c>
      <c r="Q17" s="32"/>
      <c r="R17" s="32">
        <v>90</v>
      </c>
      <c r="S17" s="33"/>
      <c r="T17" s="31">
        <v>89</v>
      </c>
      <c r="U17" s="32"/>
      <c r="V17" s="32">
        <v>90</v>
      </c>
      <c r="W17" s="32"/>
      <c r="X17" s="32">
        <v>88</v>
      </c>
      <c r="Y17" s="32"/>
      <c r="Z17" s="32">
        <v>92</v>
      </c>
      <c r="AA17" s="33"/>
      <c r="AB17" s="11">
        <v>90</v>
      </c>
      <c r="AC17" s="32"/>
      <c r="AD17" s="32">
        <v>89</v>
      </c>
      <c r="AE17" s="32"/>
      <c r="AF17" s="32">
        <v>93</v>
      </c>
      <c r="AG17" s="32"/>
      <c r="AH17" s="32">
        <v>95</v>
      </c>
      <c r="AI17" s="13"/>
      <c r="AJ17" s="56">
        <f t="shared" si="0"/>
        <v>88.5</v>
      </c>
      <c r="AK17" s="57">
        <f t="shared" si="1"/>
        <v>88.5</v>
      </c>
      <c r="AL17" s="58">
        <f t="shared" si="2"/>
        <v>89.75</v>
      </c>
      <c r="AM17" s="59">
        <f t="shared" si="3"/>
        <v>91.75</v>
      </c>
      <c r="AN17" s="60">
        <f t="shared" si="4"/>
        <v>89.625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89.625</v>
      </c>
      <c r="BB17" s="81" t="str">
        <f t="shared" si="13"/>
        <v/>
      </c>
      <c r="BD17" s="24" t="str">
        <f t="shared" si="14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31">
        <v>90</v>
      </c>
      <c r="E19" s="32"/>
      <c r="F19" s="32">
        <v>90</v>
      </c>
      <c r="G19" s="32"/>
      <c r="H19" s="32">
        <v>88</v>
      </c>
      <c r="I19" s="32"/>
      <c r="J19" s="32">
        <v>95</v>
      </c>
      <c r="K19" s="33"/>
      <c r="L19" s="31">
        <v>89</v>
      </c>
      <c r="M19" s="32"/>
      <c r="N19" s="32">
        <v>90</v>
      </c>
      <c r="O19" s="32"/>
      <c r="P19" s="32">
        <v>87</v>
      </c>
      <c r="Q19" s="32"/>
      <c r="R19" s="32">
        <v>90</v>
      </c>
      <c r="S19" s="33"/>
      <c r="T19" s="31">
        <v>90</v>
      </c>
      <c r="U19" s="32"/>
      <c r="V19" s="32">
        <v>86</v>
      </c>
      <c r="W19" s="32"/>
      <c r="X19" s="32">
        <v>90</v>
      </c>
      <c r="Y19" s="32"/>
      <c r="Z19" s="32">
        <v>90</v>
      </c>
      <c r="AA19" s="33"/>
      <c r="AB19" s="11">
        <v>89</v>
      </c>
      <c r="AC19" s="32"/>
      <c r="AD19" s="32">
        <v>90</v>
      </c>
      <c r="AE19" s="32"/>
      <c r="AF19" s="32">
        <v>89</v>
      </c>
      <c r="AG19" s="32"/>
      <c r="AH19" s="32">
        <v>95</v>
      </c>
      <c r="AI19" s="13"/>
      <c r="AJ19" s="56">
        <f t="shared" si="0"/>
        <v>90.75</v>
      </c>
      <c r="AK19" s="57">
        <f t="shared" si="1"/>
        <v>89</v>
      </c>
      <c r="AL19" s="58">
        <f t="shared" si="2"/>
        <v>89</v>
      </c>
      <c r="AM19" s="59">
        <f t="shared" si="3"/>
        <v>90.75</v>
      </c>
      <c r="AN19" s="60">
        <f t="shared" si="4"/>
        <v>89.875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89.875</v>
      </c>
      <c r="BB19" s="81" t="str">
        <f t="shared" si="13"/>
        <v/>
      </c>
      <c r="BD19" s="24" t="str">
        <f t="shared" si="14"/>
        <v/>
      </c>
    </row>
    <row r="20" spans="1:56" ht="16" thickBot="1" x14ac:dyDescent="0.25">
      <c r="A20" s="41">
        <v>10</v>
      </c>
      <c r="B20" s="157" t="s">
        <v>166</v>
      </c>
      <c r="C20" s="157" t="s">
        <v>167</v>
      </c>
      <c r="D20" s="31">
        <v>90</v>
      </c>
      <c r="E20" s="32"/>
      <c r="F20" s="32">
        <v>92</v>
      </c>
      <c r="G20" s="32"/>
      <c r="H20" s="32">
        <v>88</v>
      </c>
      <c r="I20" s="32"/>
      <c r="J20" s="32">
        <v>89</v>
      </c>
      <c r="K20" s="33"/>
      <c r="L20" s="31">
        <v>90</v>
      </c>
      <c r="M20" s="32"/>
      <c r="N20" s="32">
        <v>89</v>
      </c>
      <c r="O20" s="32"/>
      <c r="P20" s="32">
        <v>88</v>
      </c>
      <c r="Q20" s="32"/>
      <c r="R20" s="32">
        <v>90</v>
      </c>
      <c r="S20" s="33"/>
      <c r="T20" s="31">
        <v>89</v>
      </c>
      <c r="U20" s="32"/>
      <c r="V20" s="32">
        <v>90</v>
      </c>
      <c r="W20" s="32"/>
      <c r="X20" s="32">
        <v>87</v>
      </c>
      <c r="Y20" s="32"/>
      <c r="Z20" s="32">
        <v>92</v>
      </c>
      <c r="AA20" s="33"/>
      <c r="AB20" s="11">
        <v>90</v>
      </c>
      <c r="AC20" s="32"/>
      <c r="AD20" s="32">
        <v>88</v>
      </c>
      <c r="AE20" s="32"/>
      <c r="AF20" s="32">
        <v>90</v>
      </c>
      <c r="AG20" s="32"/>
      <c r="AH20" s="32">
        <v>92</v>
      </c>
      <c r="AI20" s="13"/>
      <c r="AJ20" s="56">
        <f t="shared" si="0"/>
        <v>89.75</v>
      </c>
      <c r="AK20" s="57">
        <f t="shared" si="1"/>
        <v>89.25</v>
      </c>
      <c r="AL20" s="58">
        <f t="shared" si="2"/>
        <v>89.5</v>
      </c>
      <c r="AM20" s="59">
        <f t="shared" si="3"/>
        <v>90</v>
      </c>
      <c r="AN20" s="60">
        <f t="shared" si="4"/>
        <v>89.625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89.625</v>
      </c>
      <c r="BB20" s="81" t="str">
        <f t="shared" si="13"/>
        <v/>
      </c>
      <c r="BD20" s="24" t="str">
        <f t="shared" si="14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31">
        <v>75</v>
      </c>
      <c r="E21" s="32"/>
      <c r="F21" s="32">
        <v>70</v>
      </c>
      <c r="G21" s="32"/>
      <c r="H21" s="32">
        <v>74</v>
      </c>
      <c r="I21" s="32"/>
      <c r="J21" s="32">
        <v>73</v>
      </c>
      <c r="K21" s="33"/>
      <c r="L21" s="31">
        <v>70</v>
      </c>
      <c r="M21" s="32"/>
      <c r="N21" s="32">
        <v>75</v>
      </c>
      <c r="O21" s="32"/>
      <c r="P21" s="32">
        <v>70</v>
      </c>
      <c r="Q21" s="32"/>
      <c r="R21" s="32">
        <v>75</v>
      </c>
      <c r="S21" s="33"/>
      <c r="T21" s="31">
        <v>70</v>
      </c>
      <c r="U21" s="32"/>
      <c r="V21" s="32">
        <v>74</v>
      </c>
      <c r="W21" s="32"/>
      <c r="X21" s="32">
        <v>73</v>
      </c>
      <c r="Y21" s="32"/>
      <c r="Z21" s="32">
        <v>75</v>
      </c>
      <c r="AA21" s="33"/>
      <c r="AB21" s="11">
        <v>76</v>
      </c>
      <c r="AC21" s="32"/>
      <c r="AD21" s="32">
        <v>77</v>
      </c>
      <c r="AE21" s="32"/>
      <c r="AF21" s="32">
        <v>78</v>
      </c>
      <c r="AG21" s="32"/>
      <c r="AH21" s="32">
        <v>75</v>
      </c>
      <c r="AI21" s="13"/>
      <c r="AJ21" s="56">
        <f t="shared" si="0"/>
        <v>73</v>
      </c>
      <c r="AK21" s="57">
        <f t="shared" si="1"/>
        <v>72.5</v>
      </c>
      <c r="AL21" s="58">
        <f t="shared" si="2"/>
        <v>73</v>
      </c>
      <c r="AM21" s="59">
        <f t="shared" si="3"/>
        <v>76.5</v>
      </c>
      <c r="AN21" s="60">
        <f t="shared" si="4"/>
        <v>73.75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73.75</v>
      </c>
      <c r="BB21" s="81" t="str">
        <f t="shared" si="13"/>
        <v/>
      </c>
      <c r="BD21" s="24" t="str">
        <f t="shared" si="14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31">
        <v>80</v>
      </c>
      <c r="E22" s="32"/>
      <c r="F22" s="32">
        <v>70</v>
      </c>
      <c r="G22" s="32"/>
      <c r="H22" s="32">
        <v>75</v>
      </c>
      <c r="I22" s="32"/>
      <c r="J22" s="32">
        <v>74</v>
      </c>
      <c r="K22" s="33"/>
      <c r="L22" s="31">
        <v>70</v>
      </c>
      <c r="M22" s="32"/>
      <c r="N22" s="32">
        <v>73</v>
      </c>
      <c r="O22" s="32"/>
      <c r="P22" s="32">
        <v>72</v>
      </c>
      <c r="Q22" s="32"/>
      <c r="R22" s="32">
        <v>70</v>
      </c>
      <c r="S22" s="33"/>
      <c r="T22" s="31">
        <v>75</v>
      </c>
      <c r="U22" s="32"/>
      <c r="V22" s="32">
        <v>73</v>
      </c>
      <c r="W22" s="32"/>
      <c r="X22" s="32">
        <v>74</v>
      </c>
      <c r="Y22" s="32"/>
      <c r="Z22" s="32">
        <v>70</v>
      </c>
      <c r="AA22" s="33"/>
      <c r="AB22" s="11">
        <v>72</v>
      </c>
      <c r="AC22" s="32"/>
      <c r="AD22" s="32">
        <v>73</v>
      </c>
      <c r="AE22" s="32"/>
      <c r="AF22" s="32">
        <v>74</v>
      </c>
      <c r="AG22" s="32"/>
      <c r="AH22" s="32">
        <v>75</v>
      </c>
      <c r="AI22" s="13"/>
      <c r="AJ22" s="56">
        <f t="shared" si="0"/>
        <v>74.75</v>
      </c>
      <c r="AK22" s="57">
        <f t="shared" si="1"/>
        <v>71.25</v>
      </c>
      <c r="AL22" s="58">
        <f t="shared" si="2"/>
        <v>73</v>
      </c>
      <c r="AM22" s="59">
        <f t="shared" si="3"/>
        <v>73.5</v>
      </c>
      <c r="AN22" s="60">
        <f t="shared" si="4"/>
        <v>73.125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73.125</v>
      </c>
      <c r="BB22" s="81" t="str">
        <f t="shared" si="13"/>
        <v/>
      </c>
      <c r="BD22" s="24" t="str">
        <f t="shared" si="14"/>
        <v/>
      </c>
    </row>
    <row r="23" spans="1:56" ht="16" thickBot="1" x14ac:dyDescent="0.25">
      <c r="A23" s="41">
        <v>13</v>
      </c>
      <c r="B23" s="153" t="s">
        <v>172</v>
      </c>
      <c r="C23" s="159" t="s">
        <v>173</v>
      </c>
      <c r="D23" s="31">
        <v>75</v>
      </c>
      <c r="E23" s="32"/>
      <c r="F23" s="32">
        <v>70</v>
      </c>
      <c r="G23" s="32"/>
      <c r="H23" s="32">
        <v>76</v>
      </c>
      <c r="I23" s="32"/>
      <c r="J23" s="32">
        <v>70</v>
      </c>
      <c r="K23" s="33"/>
      <c r="L23" s="31">
        <v>73</v>
      </c>
      <c r="M23" s="32"/>
      <c r="N23" s="32">
        <v>74</v>
      </c>
      <c r="O23" s="32"/>
      <c r="P23" s="32">
        <v>72</v>
      </c>
      <c r="Q23" s="32"/>
      <c r="R23" s="32">
        <v>77</v>
      </c>
      <c r="S23" s="33"/>
      <c r="T23" s="31">
        <v>70</v>
      </c>
      <c r="U23" s="32"/>
      <c r="V23" s="32">
        <v>74</v>
      </c>
      <c r="W23" s="32"/>
      <c r="X23" s="32">
        <v>70</v>
      </c>
      <c r="Y23" s="32"/>
      <c r="Z23" s="32">
        <v>75</v>
      </c>
      <c r="AA23" s="33"/>
      <c r="AB23" s="11">
        <v>76</v>
      </c>
      <c r="AC23" s="32"/>
      <c r="AD23" s="32">
        <v>70</v>
      </c>
      <c r="AE23" s="32"/>
      <c r="AF23" s="32">
        <v>76</v>
      </c>
      <c r="AG23" s="32"/>
      <c r="AH23" s="32">
        <v>75</v>
      </c>
      <c r="AI23" s="13"/>
      <c r="AJ23" s="56">
        <f t="shared" si="0"/>
        <v>72.75</v>
      </c>
      <c r="AK23" s="57">
        <f t="shared" si="1"/>
        <v>74</v>
      </c>
      <c r="AL23" s="58">
        <f t="shared" si="2"/>
        <v>72.25</v>
      </c>
      <c r="AM23" s="59">
        <f t="shared" si="3"/>
        <v>74.25</v>
      </c>
      <c r="AN23" s="60">
        <f t="shared" si="4"/>
        <v>73.3125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73.3125</v>
      </c>
      <c r="BB23" s="81" t="str">
        <f t="shared" si="13"/>
        <v/>
      </c>
      <c r="BD23" s="24" t="str">
        <f t="shared" si="14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88</v>
      </c>
      <c r="G24" s="32"/>
      <c r="H24" s="32">
        <v>87</v>
      </c>
      <c r="I24" s="32"/>
      <c r="J24" s="32">
        <v>98</v>
      </c>
      <c r="K24" s="33"/>
      <c r="L24" s="31">
        <v>86</v>
      </c>
      <c r="M24" s="32"/>
      <c r="N24" s="32">
        <v>88</v>
      </c>
      <c r="O24" s="32"/>
      <c r="P24" s="32">
        <v>97</v>
      </c>
      <c r="Q24" s="32"/>
      <c r="R24" s="32">
        <v>96</v>
      </c>
      <c r="S24" s="33"/>
      <c r="T24" s="31">
        <v>90</v>
      </c>
      <c r="U24" s="32"/>
      <c r="V24" s="32">
        <v>88</v>
      </c>
      <c r="W24" s="32"/>
      <c r="X24" s="32">
        <v>87</v>
      </c>
      <c r="Y24" s="32"/>
      <c r="Z24" s="32">
        <v>95</v>
      </c>
      <c r="AA24" s="33"/>
      <c r="AB24" s="11">
        <v>88</v>
      </c>
      <c r="AC24" s="32"/>
      <c r="AD24" s="32">
        <v>87</v>
      </c>
      <c r="AE24" s="32"/>
      <c r="AF24" s="32">
        <v>98</v>
      </c>
      <c r="AG24" s="32"/>
      <c r="AH24" s="32">
        <v>98</v>
      </c>
      <c r="AI24" s="13"/>
      <c r="AJ24" s="56">
        <f t="shared" si="0"/>
        <v>90.75</v>
      </c>
      <c r="AK24" s="57">
        <f t="shared" si="1"/>
        <v>91.75</v>
      </c>
      <c r="AL24" s="58">
        <f t="shared" si="2"/>
        <v>90</v>
      </c>
      <c r="AM24" s="59">
        <f t="shared" si="3"/>
        <v>92.75</v>
      </c>
      <c r="AN24" s="60">
        <f t="shared" si="4"/>
        <v>91.3125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91.3125</v>
      </c>
      <c r="BB24" s="81" t="str">
        <f t="shared" si="13"/>
        <v/>
      </c>
      <c r="BD24" s="24" t="str">
        <f t="shared" si="14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1">
        <v>16</v>
      </c>
      <c r="B26" s="156" t="s">
        <v>178</v>
      </c>
      <c r="C26" s="160" t="s">
        <v>179</v>
      </c>
      <c r="D26" s="31">
        <v>80</v>
      </c>
      <c r="E26" s="32"/>
      <c r="F26" s="32">
        <v>85</v>
      </c>
      <c r="G26" s="32"/>
      <c r="H26" s="32">
        <v>87</v>
      </c>
      <c r="I26" s="32"/>
      <c r="J26" s="32">
        <v>86</v>
      </c>
      <c r="K26" s="33"/>
      <c r="L26" s="31">
        <v>87</v>
      </c>
      <c r="M26" s="32"/>
      <c r="N26" s="32">
        <v>88</v>
      </c>
      <c r="O26" s="32"/>
      <c r="P26" s="32">
        <v>86</v>
      </c>
      <c r="Q26" s="32"/>
      <c r="R26" s="32">
        <v>85</v>
      </c>
      <c r="S26" s="33"/>
      <c r="T26" s="31">
        <v>86</v>
      </c>
      <c r="U26" s="32"/>
      <c r="V26" s="32">
        <v>85</v>
      </c>
      <c r="W26" s="32"/>
      <c r="X26" s="32">
        <v>87</v>
      </c>
      <c r="Y26" s="32"/>
      <c r="Z26" s="32">
        <v>85</v>
      </c>
      <c r="AA26" s="33"/>
      <c r="AB26" s="11">
        <v>86</v>
      </c>
      <c r="AC26" s="32"/>
      <c r="AD26" s="32">
        <v>88</v>
      </c>
      <c r="AE26" s="32"/>
      <c r="AF26" s="32">
        <v>87</v>
      </c>
      <c r="AG26" s="32"/>
      <c r="AH26" s="32">
        <v>89</v>
      </c>
      <c r="AI26" s="13"/>
      <c r="AJ26" s="56">
        <f t="shared" si="0"/>
        <v>84.5</v>
      </c>
      <c r="AK26" s="57">
        <f t="shared" si="1"/>
        <v>86.5</v>
      </c>
      <c r="AL26" s="58">
        <f t="shared" si="2"/>
        <v>85.75</v>
      </c>
      <c r="AM26" s="59">
        <f t="shared" si="3"/>
        <v>87.5</v>
      </c>
      <c r="AN26" s="60">
        <f t="shared" si="4"/>
        <v>86.0625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86.0625</v>
      </c>
      <c r="BB26" s="81" t="str">
        <f t="shared" si="13"/>
        <v/>
      </c>
      <c r="BD26" s="24" t="str">
        <f t="shared" si="14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31">
        <v>80</v>
      </c>
      <c r="E27" s="32"/>
      <c r="F27" s="32">
        <v>78</v>
      </c>
      <c r="G27" s="32"/>
      <c r="H27" s="32">
        <v>79</v>
      </c>
      <c r="I27" s="32"/>
      <c r="J27" s="32">
        <v>76</v>
      </c>
      <c r="K27" s="33"/>
      <c r="L27" s="31">
        <v>77</v>
      </c>
      <c r="M27" s="32"/>
      <c r="N27" s="32">
        <v>75</v>
      </c>
      <c r="O27" s="32"/>
      <c r="P27" s="32">
        <v>78</v>
      </c>
      <c r="Q27" s="32"/>
      <c r="R27" s="32">
        <v>79</v>
      </c>
      <c r="S27" s="33"/>
      <c r="T27" s="31">
        <v>78</v>
      </c>
      <c r="U27" s="32"/>
      <c r="V27" s="32">
        <v>77</v>
      </c>
      <c r="W27" s="32"/>
      <c r="X27" s="32">
        <v>75</v>
      </c>
      <c r="Y27" s="32"/>
      <c r="Z27" s="32">
        <v>76</v>
      </c>
      <c r="AA27" s="33"/>
      <c r="AB27" s="11">
        <v>77</v>
      </c>
      <c r="AC27" s="32"/>
      <c r="AD27" s="32">
        <v>75</v>
      </c>
      <c r="AE27" s="32"/>
      <c r="AF27" s="32">
        <v>78</v>
      </c>
      <c r="AG27" s="32"/>
      <c r="AH27" s="32">
        <v>79</v>
      </c>
      <c r="AI27" s="13"/>
      <c r="AJ27" s="56">
        <f t="shared" si="0"/>
        <v>78.25</v>
      </c>
      <c r="AK27" s="57">
        <f t="shared" si="1"/>
        <v>77.25</v>
      </c>
      <c r="AL27" s="58">
        <f t="shared" si="2"/>
        <v>76.5</v>
      </c>
      <c r="AM27" s="59">
        <f t="shared" si="3"/>
        <v>77.25</v>
      </c>
      <c r="AN27" s="60">
        <f t="shared" si="4"/>
        <v>77.3125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77.3125</v>
      </c>
      <c r="BB27" s="81" t="str">
        <f t="shared" si="13"/>
        <v/>
      </c>
      <c r="BD27" s="24" t="str">
        <f t="shared" si="14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1">
        <v>19</v>
      </c>
      <c r="B29" s="153" t="s">
        <v>184</v>
      </c>
      <c r="C29" s="156" t="s">
        <v>185</v>
      </c>
      <c r="D29" s="31">
        <v>89</v>
      </c>
      <c r="E29" s="32"/>
      <c r="F29" s="32">
        <v>90</v>
      </c>
      <c r="G29" s="32"/>
      <c r="H29" s="32">
        <v>88</v>
      </c>
      <c r="I29" s="32"/>
      <c r="J29" s="32">
        <v>87</v>
      </c>
      <c r="K29" s="33"/>
      <c r="L29" s="31">
        <v>90</v>
      </c>
      <c r="M29" s="32"/>
      <c r="N29" s="32">
        <v>89</v>
      </c>
      <c r="O29" s="32"/>
      <c r="P29" s="32">
        <v>86</v>
      </c>
      <c r="Q29" s="32"/>
      <c r="R29" s="32">
        <v>85</v>
      </c>
      <c r="S29" s="33"/>
      <c r="T29" s="31">
        <v>89</v>
      </c>
      <c r="U29" s="32"/>
      <c r="V29" s="32">
        <v>90</v>
      </c>
      <c r="W29" s="32"/>
      <c r="X29" s="32">
        <v>88</v>
      </c>
      <c r="Y29" s="32"/>
      <c r="Z29" s="32">
        <v>85</v>
      </c>
      <c r="AA29" s="33"/>
      <c r="AB29" s="11">
        <v>90</v>
      </c>
      <c r="AC29" s="32"/>
      <c r="AD29" s="32">
        <v>87</v>
      </c>
      <c r="AE29" s="32"/>
      <c r="AF29" s="32">
        <v>86</v>
      </c>
      <c r="AG29" s="32"/>
      <c r="AH29" s="32">
        <v>87</v>
      </c>
      <c r="AJ29" s="56">
        <f t="shared" si="0"/>
        <v>88.5</v>
      </c>
      <c r="AK29" s="57">
        <f t="shared" si="1"/>
        <v>87.5</v>
      </c>
      <c r="AL29" s="58">
        <f t="shared" si="2"/>
        <v>88</v>
      </c>
      <c r="AM29" s="59">
        <f t="shared" si="3"/>
        <v>87.5</v>
      </c>
      <c r="AN29" s="60">
        <f t="shared" si="4"/>
        <v>87.875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87.875</v>
      </c>
      <c r="BB29" s="81" t="str">
        <f t="shared" si="13"/>
        <v/>
      </c>
      <c r="BD29" s="24" t="str">
        <f t="shared" si="14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78</v>
      </c>
      <c r="E30" s="32"/>
      <c r="F30" s="32">
        <v>79</v>
      </c>
      <c r="G30" s="32"/>
      <c r="H30" s="32">
        <v>79</v>
      </c>
      <c r="I30" s="32"/>
      <c r="J30" s="32">
        <v>80</v>
      </c>
      <c r="K30" s="33"/>
      <c r="L30" s="31">
        <v>78</v>
      </c>
      <c r="M30" s="32"/>
      <c r="N30" s="32">
        <v>77</v>
      </c>
      <c r="O30" s="32"/>
      <c r="P30" s="32">
        <v>76</v>
      </c>
      <c r="Q30" s="32"/>
      <c r="R30" s="32">
        <v>75</v>
      </c>
      <c r="S30" s="33"/>
      <c r="T30" s="31">
        <v>75</v>
      </c>
      <c r="U30" s="32"/>
      <c r="V30" s="32">
        <v>70</v>
      </c>
      <c r="W30" s="32"/>
      <c r="X30" s="32">
        <v>77</v>
      </c>
      <c r="Y30" s="32"/>
      <c r="Z30" s="32">
        <v>76</v>
      </c>
      <c r="AA30" s="33"/>
      <c r="AB30" s="11">
        <v>77</v>
      </c>
      <c r="AC30" s="32"/>
      <c r="AD30" s="32">
        <v>78</v>
      </c>
      <c r="AE30" s="32"/>
      <c r="AF30" s="32">
        <v>79</v>
      </c>
      <c r="AG30" s="32"/>
      <c r="AH30" s="32">
        <v>78</v>
      </c>
      <c r="AI30" s="13"/>
      <c r="AJ30" s="56">
        <f t="shared" si="0"/>
        <v>79</v>
      </c>
      <c r="AK30" s="57">
        <f t="shared" si="1"/>
        <v>76.5</v>
      </c>
      <c r="AL30" s="58">
        <f t="shared" si="2"/>
        <v>74.5</v>
      </c>
      <c r="AM30" s="59">
        <f t="shared" si="3"/>
        <v>78</v>
      </c>
      <c r="AN30" s="60">
        <f t="shared" si="4"/>
        <v>77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77</v>
      </c>
      <c r="BB30" s="81" t="str">
        <f t="shared" si="13"/>
        <v/>
      </c>
      <c r="BD30" s="24" t="str">
        <f t="shared" si="14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85</v>
      </c>
      <c r="E31" s="32"/>
      <c r="F31" s="32">
        <v>86</v>
      </c>
      <c r="G31" s="32"/>
      <c r="H31" s="32">
        <v>87</v>
      </c>
      <c r="I31" s="32"/>
      <c r="J31" s="32">
        <v>86</v>
      </c>
      <c r="K31" s="33"/>
      <c r="L31" s="31">
        <v>85</v>
      </c>
      <c r="M31" s="32"/>
      <c r="N31" s="32">
        <v>86</v>
      </c>
      <c r="O31" s="32"/>
      <c r="P31" s="32">
        <v>87</v>
      </c>
      <c r="Q31" s="32"/>
      <c r="R31" s="32">
        <v>80</v>
      </c>
      <c r="S31" s="33"/>
      <c r="T31" s="31">
        <v>85</v>
      </c>
      <c r="U31" s="32"/>
      <c r="V31" s="32">
        <v>86</v>
      </c>
      <c r="W31" s="32"/>
      <c r="X31" s="32">
        <v>87</v>
      </c>
      <c r="Y31" s="32"/>
      <c r="Z31" s="32">
        <v>84</v>
      </c>
      <c r="AA31" s="33"/>
      <c r="AB31" s="11">
        <v>83</v>
      </c>
      <c r="AC31" s="32"/>
      <c r="AD31" s="32">
        <v>81</v>
      </c>
      <c r="AE31" s="32"/>
      <c r="AF31" s="32">
        <v>80</v>
      </c>
      <c r="AG31" s="32"/>
      <c r="AH31" s="32">
        <v>88</v>
      </c>
      <c r="AI31" s="13"/>
      <c r="AJ31" s="56">
        <f t="shared" si="0"/>
        <v>86</v>
      </c>
      <c r="AK31" s="57">
        <f t="shared" si="1"/>
        <v>84.5</v>
      </c>
      <c r="AL31" s="58">
        <f t="shared" si="2"/>
        <v>85.5</v>
      </c>
      <c r="AM31" s="59">
        <f t="shared" si="3"/>
        <v>83</v>
      </c>
      <c r="AN31" s="60">
        <f t="shared" si="4"/>
        <v>84.75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84.75</v>
      </c>
      <c r="BB31" s="81" t="str">
        <f t="shared" si="13"/>
        <v/>
      </c>
      <c r="BD31" s="24" t="str">
        <f t="shared" si="14"/>
        <v/>
      </c>
    </row>
    <row r="32" spans="1:56" ht="16" thickBot="1" x14ac:dyDescent="0.25">
      <c r="A32" s="41">
        <v>22</v>
      </c>
      <c r="B32" s="156" t="s">
        <v>190</v>
      </c>
      <c r="C32" s="159" t="s">
        <v>191</v>
      </c>
      <c r="D32" s="31">
        <v>88</v>
      </c>
      <c r="E32" s="32"/>
      <c r="F32" s="32">
        <v>82</v>
      </c>
      <c r="G32" s="32"/>
      <c r="H32" s="32">
        <v>90</v>
      </c>
      <c r="I32" s="32"/>
      <c r="J32" s="32">
        <v>85</v>
      </c>
      <c r="K32" s="33"/>
      <c r="L32" s="31">
        <v>86</v>
      </c>
      <c r="M32" s="32"/>
      <c r="N32" s="32">
        <v>87</v>
      </c>
      <c r="O32" s="32"/>
      <c r="P32" s="32">
        <v>89</v>
      </c>
      <c r="Q32" s="32"/>
      <c r="R32" s="32">
        <v>86</v>
      </c>
      <c r="S32" s="33"/>
      <c r="T32" s="31">
        <v>88</v>
      </c>
      <c r="U32" s="32"/>
      <c r="V32" s="32">
        <v>87</v>
      </c>
      <c r="W32" s="32"/>
      <c r="X32" s="32">
        <v>85</v>
      </c>
      <c r="Y32" s="32"/>
      <c r="Z32" s="32">
        <v>80</v>
      </c>
      <c r="AA32" s="33"/>
      <c r="AB32" s="11">
        <v>85</v>
      </c>
      <c r="AC32" s="32"/>
      <c r="AD32" s="32">
        <v>80</v>
      </c>
      <c r="AE32" s="32"/>
      <c r="AF32" s="32">
        <v>85</v>
      </c>
      <c r="AG32" s="32"/>
      <c r="AH32" s="32">
        <v>81</v>
      </c>
      <c r="AI32" s="13"/>
      <c r="AJ32" s="56">
        <f t="shared" si="0"/>
        <v>86.25</v>
      </c>
      <c r="AK32" s="57">
        <f t="shared" si="1"/>
        <v>87</v>
      </c>
      <c r="AL32" s="58">
        <f t="shared" si="2"/>
        <v>85</v>
      </c>
      <c r="AM32" s="59">
        <f t="shared" si="3"/>
        <v>82.75</v>
      </c>
      <c r="AN32" s="60">
        <f t="shared" si="4"/>
        <v>85.25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85.25</v>
      </c>
      <c r="BB32" s="81" t="str">
        <f t="shared" si="13"/>
        <v/>
      </c>
      <c r="BD32" s="24" t="str">
        <f t="shared" si="14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31">
        <v>80</v>
      </c>
      <c r="E33" s="32"/>
      <c r="F33" s="32">
        <v>85</v>
      </c>
      <c r="G33" s="32"/>
      <c r="H33" s="32">
        <v>87</v>
      </c>
      <c r="I33" s="32"/>
      <c r="J33" s="32">
        <v>78</v>
      </c>
      <c r="K33" s="33"/>
      <c r="L33" s="31">
        <v>85</v>
      </c>
      <c r="M33" s="32"/>
      <c r="N33" s="32">
        <v>79</v>
      </c>
      <c r="O33" s="32"/>
      <c r="P33" s="32">
        <v>80</v>
      </c>
      <c r="Q33" s="32"/>
      <c r="R33" s="32">
        <v>83</v>
      </c>
      <c r="S33" s="33"/>
      <c r="T33" s="31">
        <v>85</v>
      </c>
      <c r="U33" s="32"/>
      <c r="V33" s="32">
        <v>80</v>
      </c>
      <c r="W33" s="32"/>
      <c r="X33" s="32">
        <v>78</v>
      </c>
      <c r="Y33" s="32"/>
      <c r="Z33" s="32">
        <v>79</v>
      </c>
      <c r="AA33" s="33"/>
      <c r="AB33" s="11">
        <v>77</v>
      </c>
      <c r="AC33" s="32"/>
      <c r="AD33" s="32">
        <v>88</v>
      </c>
      <c r="AE33" s="32"/>
      <c r="AF33" s="32">
        <v>89</v>
      </c>
      <c r="AG33" s="32"/>
      <c r="AH33" s="32">
        <v>89</v>
      </c>
      <c r="AI33" s="13"/>
      <c r="AJ33" s="56">
        <f t="shared" si="0"/>
        <v>82.5</v>
      </c>
      <c r="AK33" s="57">
        <f t="shared" si="1"/>
        <v>81.75</v>
      </c>
      <c r="AL33" s="58">
        <f t="shared" si="2"/>
        <v>80.5</v>
      </c>
      <c r="AM33" s="59">
        <f t="shared" si="3"/>
        <v>85.75</v>
      </c>
      <c r="AN33" s="60">
        <f t="shared" si="4"/>
        <v>82.625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82.625</v>
      </c>
      <c r="BB33" s="81" t="str">
        <f t="shared" si="13"/>
        <v/>
      </c>
      <c r="BD33" s="24" t="str">
        <f t="shared" si="14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1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31">
        <v>80</v>
      </c>
      <c r="E36" s="32"/>
      <c r="F36" s="32">
        <v>78</v>
      </c>
      <c r="G36" s="32"/>
      <c r="H36" s="32">
        <v>79</v>
      </c>
      <c r="I36" s="32"/>
      <c r="J36" s="32">
        <v>77</v>
      </c>
      <c r="K36" s="33"/>
      <c r="L36" s="31">
        <v>76</v>
      </c>
      <c r="M36" s="32"/>
      <c r="N36" s="32">
        <v>77</v>
      </c>
      <c r="O36" s="32"/>
      <c r="P36" s="32">
        <v>75</v>
      </c>
      <c r="Q36" s="32"/>
      <c r="R36" s="32">
        <v>79</v>
      </c>
      <c r="S36" s="33"/>
      <c r="T36" s="31">
        <v>78</v>
      </c>
      <c r="U36" s="32"/>
      <c r="V36" s="32">
        <v>77</v>
      </c>
      <c r="W36" s="32"/>
      <c r="X36" s="32">
        <v>76</v>
      </c>
      <c r="Y36" s="32"/>
      <c r="Z36" s="32">
        <v>75</v>
      </c>
      <c r="AA36" s="33"/>
      <c r="AB36" s="11">
        <v>74</v>
      </c>
      <c r="AC36" s="32"/>
      <c r="AD36" s="32">
        <v>77</v>
      </c>
      <c r="AE36" s="32"/>
      <c r="AF36" s="32">
        <v>78</v>
      </c>
      <c r="AG36" s="32"/>
      <c r="AH36" s="32">
        <v>79</v>
      </c>
      <c r="AI36" s="13"/>
      <c r="AJ36" s="56">
        <f t="shared" si="0"/>
        <v>78.5</v>
      </c>
      <c r="AK36" s="57">
        <f t="shared" si="1"/>
        <v>76.75</v>
      </c>
      <c r="AL36" s="58">
        <f t="shared" si="2"/>
        <v>76.5</v>
      </c>
      <c r="AM36" s="59">
        <f t="shared" si="3"/>
        <v>77</v>
      </c>
      <c r="AN36" s="60">
        <f t="shared" si="4"/>
        <v>77.1875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77.1875</v>
      </c>
      <c r="BB36" s="81" t="str">
        <f t="shared" si="13"/>
        <v/>
      </c>
      <c r="BD36" s="24" t="str">
        <f t="shared" si="14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D37" s="31">
        <v>78</v>
      </c>
      <c r="E37" s="32"/>
      <c r="F37" s="32">
        <v>79</v>
      </c>
      <c r="G37" s="32"/>
      <c r="H37" s="32">
        <v>70</v>
      </c>
      <c r="I37" s="32"/>
      <c r="J37" s="32">
        <v>75</v>
      </c>
      <c r="K37" s="33"/>
      <c r="L37" s="31">
        <v>70</v>
      </c>
      <c r="M37" s="32"/>
      <c r="N37" s="32">
        <v>70</v>
      </c>
      <c r="O37" s="32"/>
      <c r="P37" s="32">
        <v>70</v>
      </c>
      <c r="Q37" s="32"/>
      <c r="R37" s="32">
        <v>70</v>
      </c>
      <c r="S37" s="33"/>
      <c r="T37" s="31">
        <v>70</v>
      </c>
      <c r="U37" s="32"/>
      <c r="V37" s="32">
        <v>75</v>
      </c>
      <c r="W37" s="32"/>
      <c r="X37" s="32">
        <v>70</v>
      </c>
      <c r="Y37" s="32"/>
      <c r="Z37" s="32">
        <v>74</v>
      </c>
      <c r="AA37" s="33"/>
      <c r="AB37" s="11">
        <v>73</v>
      </c>
      <c r="AC37" s="32"/>
      <c r="AD37" s="32">
        <v>75</v>
      </c>
      <c r="AE37" s="32"/>
      <c r="AF37" s="32">
        <v>74</v>
      </c>
      <c r="AG37" s="32"/>
      <c r="AH37" s="32">
        <v>75</v>
      </c>
      <c r="AI37" s="13"/>
      <c r="AJ37" s="56">
        <f t="shared" si="0"/>
        <v>75.5</v>
      </c>
      <c r="AK37" s="57">
        <f t="shared" si="1"/>
        <v>70</v>
      </c>
      <c r="AL37" s="58">
        <f t="shared" si="2"/>
        <v>72.25</v>
      </c>
      <c r="AM37" s="59">
        <f t="shared" si="3"/>
        <v>74.25</v>
      </c>
      <c r="AN37" s="60">
        <f t="shared" si="4"/>
        <v>73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73</v>
      </c>
      <c r="BB37" s="81" t="str">
        <f t="shared" si="13"/>
        <v/>
      </c>
      <c r="BD37" s="24" t="str">
        <f t="shared" si="14"/>
        <v/>
      </c>
    </row>
    <row r="38" spans="1:56" ht="16" thickBot="1" x14ac:dyDescent="0.25">
      <c r="A38" s="41">
        <v>28</v>
      </c>
      <c r="B38" s="156" t="s">
        <v>202</v>
      </c>
      <c r="C38" s="159" t="s">
        <v>203</v>
      </c>
      <c r="D38" s="31">
        <v>90</v>
      </c>
      <c r="E38" s="32"/>
      <c r="F38" s="32">
        <v>88</v>
      </c>
      <c r="G38" s="32"/>
      <c r="H38" s="32">
        <v>92</v>
      </c>
      <c r="I38" s="32"/>
      <c r="J38" s="32">
        <v>95</v>
      </c>
      <c r="K38" s="33"/>
      <c r="L38" s="31">
        <v>89</v>
      </c>
      <c r="M38" s="32"/>
      <c r="N38" s="32">
        <v>90</v>
      </c>
      <c r="O38" s="32"/>
      <c r="P38" s="32">
        <v>88</v>
      </c>
      <c r="Q38" s="32"/>
      <c r="R38" s="32">
        <v>95</v>
      </c>
      <c r="S38" s="33"/>
      <c r="T38" s="31">
        <v>90</v>
      </c>
      <c r="U38" s="32"/>
      <c r="V38" s="32">
        <v>86</v>
      </c>
      <c r="W38" s="32"/>
      <c r="X38" s="32">
        <v>90</v>
      </c>
      <c r="Y38" s="32"/>
      <c r="Z38" s="32">
        <v>90</v>
      </c>
      <c r="AA38" s="33"/>
      <c r="AB38" s="11">
        <v>88</v>
      </c>
      <c r="AC38" s="32"/>
      <c r="AD38" s="32">
        <v>85</v>
      </c>
      <c r="AE38" s="32"/>
      <c r="AF38" s="32">
        <v>90</v>
      </c>
      <c r="AG38" s="32"/>
      <c r="AH38" s="32">
        <v>96</v>
      </c>
      <c r="AI38" s="13"/>
      <c r="AJ38" s="56">
        <f t="shared" si="0"/>
        <v>91.25</v>
      </c>
      <c r="AK38" s="57">
        <f t="shared" si="1"/>
        <v>90.5</v>
      </c>
      <c r="AL38" s="58">
        <f t="shared" si="2"/>
        <v>89</v>
      </c>
      <c r="AM38" s="59">
        <f t="shared" si="3"/>
        <v>89.75</v>
      </c>
      <c r="AN38" s="60">
        <f t="shared" si="4"/>
        <v>90.125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90.125</v>
      </c>
      <c r="BB38" s="81" t="str">
        <f t="shared" si="13"/>
        <v/>
      </c>
      <c r="BD38" s="24" t="str">
        <f t="shared" si="14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31">
        <v>88</v>
      </c>
      <c r="E39" s="32"/>
      <c r="F39" s="32">
        <v>87</v>
      </c>
      <c r="G39" s="32"/>
      <c r="H39" s="32">
        <v>86</v>
      </c>
      <c r="I39" s="32"/>
      <c r="J39" s="32">
        <v>87</v>
      </c>
      <c r="K39" s="33"/>
      <c r="L39" s="31">
        <v>85</v>
      </c>
      <c r="M39" s="32"/>
      <c r="N39" s="32">
        <v>87</v>
      </c>
      <c r="O39" s="32"/>
      <c r="P39" s="32">
        <v>80</v>
      </c>
      <c r="Q39" s="32"/>
      <c r="R39" s="32">
        <v>89</v>
      </c>
      <c r="S39" s="33"/>
      <c r="T39" s="31">
        <v>85</v>
      </c>
      <c r="U39" s="32"/>
      <c r="V39" s="32">
        <v>87</v>
      </c>
      <c r="W39" s="32"/>
      <c r="X39" s="32">
        <v>80</v>
      </c>
      <c r="Y39" s="32"/>
      <c r="Z39" s="32">
        <v>88</v>
      </c>
      <c r="AA39" s="33"/>
      <c r="AB39" s="11">
        <v>82</v>
      </c>
      <c r="AC39" s="32"/>
      <c r="AD39" s="32">
        <v>80</v>
      </c>
      <c r="AE39" s="32"/>
      <c r="AF39" s="32">
        <v>85</v>
      </c>
      <c r="AG39" s="32"/>
      <c r="AH39" s="32">
        <v>89</v>
      </c>
      <c r="AI39" s="13"/>
      <c r="AJ39" s="56">
        <f t="shared" si="0"/>
        <v>87</v>
      </c>
      <c r="AK39" s="57">
        <f t="shared" si="1"/>
        <v>85.25</v>
      </c>
      <c r="AL39" s="58">
        <f t="shared" si="2"/>
        <v>85</v>
      </c>
      <c r="AM39" s="59">
        <f t="shared" si="3"/>
        <v>84</v>
      </c>
      <c r="AN39" s="60">
        <f t="shared" si="4"/>
        <v>85.3125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85.3125</v>
      </c>
      <c r="BB39" s="81" t="str">
        <f t="shared" si="13"/>
        <v/>
      </c>
      <c r="BD39" s="24" t="str">
        <f t="shared" si="14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31">
        <v>88</v>
      </c>
      <c r="E40" s="32"/>
      <c r="F40" s="32">
        <v>89</v>
      </c>
      <c r="G40" s="32"/>
      <c r="H40" s="32">
        <v>85</v>
      </c>
      <c r="I40" s="32"/>
      <c r="J40" s="32">
        <v>86</v>
      </c>
      <c r="K40" s="33"/>
      <c r="L40" s="31">
        <v>87</v>
      </c>
      <c r="M40" s="32"/>
      <c r="N40" s="32">
        <v>85</v>
      </c>
      <c r="O40" s="32"/>
      <c r="P40" s="32">
        <v>80</v>
      </c>
      <c r="Q40" s="32"/>
      <c r="R40" s="32">
        <v>80</v>
      </c>
      <c r="S40" s="33"/>
      <c r="T40" s="31">
        <v>89</v>
      </c>
      <c r="U40" s="32"/>
      <c r="V40" s="32">
        <v>80</v>
      </c>
      <c r="W40" s="32"/>
      <c r="X40" s="32">
        <v>78</v>
      </c>
      <c r="Y40" s="32"/>
      <c r="Z40" s="32">
        <v>85</v>
      </c>
      <c r="AA40" s="33"/>
      <c r="AB40" s="11">
        <v>80</v>
      </c>
      <c r="AC40" s="32"/>
      <c r="AD40" s="32">
        <v>85</v>
      </c>
      <c r="AE40" s="32"/>
      <c r="AF40" s="32">
        <v>80</v>
      </c>
      <c r="AG40" s="32"/>
      <c r="AH40" s="32">
        <v>85</v>
      </c>
      <c r="AI40" s="13"/>
      <c r="AJ40" s="56">
        <f t="shared" si="0"/>
        <v>87</v>
      </c>
      <c r="AK40" s="57">
        <f t="shared" si="1"/>
        <v>83</v>
      </c>
      <c r="AL40" s="58">
        <f t="shared" si="2"/>
        <v>83</v>
      </c>
      <c r="AM40" s="59">
        <f t="shared" si="3"/>
        <v>82.5</v>
      </c>
      <c r="AN40" s="60">
        <f t="shared" si="4"/>
        <v>83.875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83.875</v>
      </c>
      <c r="BB40" s="81" t="str">
        <f t="shared" si="13"/>
        <v/>
      </c>
      <c r="BD40" s="24" t="str">
        <f t="shared" si="14"/>
        <v/>
      </c>
    </row>
    <row r="41" spans="1:56" ht="16" thickBot="1" x14ac:dyDescent="0.25">
      <c r="A41" s="41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31">
        <v>80</v>
      </c>
      <c r="E42" s="32"/>
      <c r="F42" s="32">
        <v>78</v>
      </c>
      <c r="G42" s="32"/>
      <c r="H42" s="32">
        <v>77</v>
      </c>
      <c r="I42" s="32"/>
      <c r="J42" s="32">
        <v>79</v>
      </c>
      <c r="K42" s="33"/>
      <c r="L42" s="31">
        <v>76</v>
      </c>
      <c r="M42" s="32"/>
      <c r="N42" s="32">
        <v>75</v>
      </c>
      <c r="O42" s="32"/>
      <c r="P42" s="32">
        <v>77</v>
      </c>
      <c r="Q42" s="32"/>
      <c r="R42" s="32">
        <v>79</v>
      </c>
      <c r="S42" s="33"/>
      <c r="T42" s="31">
        <v>78</v>
      </c>
      <c r="U42" s="32"/>
      <c r="V42" s="32">
        <v>77</v>
      </c>
      <c r="W42" s="32"/>
      <c r="X42" s="32">
        <v>76</v>
      </c>
      <c r="Y42" s="32"/>
      <c r="Z42" s="32">
        <v>74</v>
      </c>
      <c r="AA42" s="33"/>
      <c r="AB42" s="11">
        <v>75</v>
      </c>
      <c r="AC42" s="32"/>
      <c r="AD42" s="32">
        <v>77</v>
      </c>
      <c r="AE42" s="32"/>
      <c r="AF42" s="32">
        <v>78</v>
      </c>
      <c r="AG42" s="32"/>
      <c r="AH42" s="32">
        <v>79</v>
      </c>
      <c r="AI42" s="13"/>
      <c r="AJ42" s="56">
        <f t="shared" si="0"/>
        <v>78.5</v>
      </c>
      <c r="AK42" s="57">
        <f t="shared" si="1"/>
        <v>76.75</v>
      </c>
      <c r="AL42" s="58">
        <f t="shared" si="2"/>
        <v>76.25</v>
      </c>
      <c r="AM42" s="59">
        <f t="shared" si="3"/>
        <v>77.25</v>
      </c>
      <c r="AN42" s="60">
        <f t="shared" si="4"/>
        <v>77.1875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77.1875</v>
      </c>
      <c r="BB42" s="81" t="str">
        <f t="shared" si="13"/>
        <v/>
      </c>
      <c r="BD42" s="24" t="str">
        <f t="shared" si="14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1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31">
        <v>70</v>
      </c>
      <c r="E46" s="32"/>
      <c r="F46" s="32">
        <v>72</v>
      </c>
      <c r="G46" s="32"/>
      <c r="H46" s="32">
        <v>76</v>
      </c>
      <c r="I46" s="32"/>
      <c r="J46" s="32">
        <v>75</v>
      </c>
      <c r="K46" s="33"/>
      <c r="L46" s="31">
        <v>70</v>
      </c>
      <c r="M46" s="32"/>
      <c r="N46" s="32">
        <v>75</v>
      </c>
      <c r="O46" s="32"/>
      <c r="P46" s="32">
        <v>79</v>
      </c>
      <c r="Q46" s="32"/>
      <c r="R46" s="32">
        <v>70</v>
      </c>
      <c r="S46" s="13"/>
      <c r="T46" s="31">
        <v>70</v>
      </c>
      <c r="U46" s="32"/>
      <c r="V46" s="32">
        <v>76</v>
      </c>
      <c r="W46" s="32"/>
      <c r="X46" s="32">
        <v>70</v>
      </c>
      <c r="Y46" s="32"/>
      <c r="Z46" s="32">
        <v>79</v>
      </c>
      <c r="AA46" s="33"/>
      <c r="AB46" s="11">
        <v>70</v>
      </c>
      <c r="AC46" s="32"/>
      <c r="AD46" s="32">
        <v>78</v>
      </c>
      <c r="AE46" s="32"/>
      <c r="AF46" s="32">
        <v>75</v>
      </c>
      <c r="AG46" s="32"/>
      <c r="AH46" s="32">
        <v>70</v>
      </c>
      <c r="AI46" s="13"/>
      <c r="AJ46" s="56">
        <f t="shared" si="0"/>
        <v>73.25</v>
      </c>
      <c r="AK46" s="57">
        <f t="shared" si="1"/>
        <v>73.5</v>
      </c>
      <c r="AL46" s="58">
        <f t="shared" si="2"/>
        <v>73.75</v>
      </c>
      <c r="AM46" s="59">
        <f t="shared" si="3"/>
        <v>73.25</v>
      </c>
      <c r="AN46" s="60">
        <f t="shared" si="4"/>
        <v>73.4375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73.4375</v>
      </c>
      <c r="BB46" s="81" t="str">
        <f t="shared" si="13"/>
        <v/>
      </c>
      <c r="BD46" s="24" t="str">
        <f t="shared" si="14"/>
        <v/>
      </c>
    </row>
    <row r="47" spans="1:56" ht="16" thickBot="1" x14ac:dyDescent="0.25">
      <c r="A47" s="41">
        <v>37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32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1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1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5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 AD12:AI28 F12:K41 N12:AA41 AD29:AH41 AI30:AI42">
    <cfRule type="cellIs" dxfId="5" priority="2" operator="lessThan">
      <formula>70</formula>
    </cfRule>
  </conditionalFormatting>
  <conditionalFormatting sqref="T41:AF41 AJ11:AO55 D12:E41 L12:M41 AB12:AC41 D42:AH46 AI43:AI47 D48:AI55">
    <cfRule type="cellIs" dxfId="4" priority="8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zoomScaleNormal="100" workbookViewId="0">
      <selection activeCell="S31" sqref="S3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52" t="s">
        <v>66</v>
      </c>
      <c r="B5" s="252"/>
      <c r="C5" s="252"/>
      <c r="D5" s="252"/>
      <c r="E5" s="252"/>
      <c r="F5" s="252"/>
      <c r="G5" s="252"/>
      <c r="I5" s="252" t="s">
        <v>66</v>
      </c>
      <c r="J5" s="252"/>
      <c r="K5" s="252"/>
      <c r="L5" s="252"/>
      <c r="M5" s="252"/>
      <c r="N5" s="252"/>
      <c r="O5" s="252"/>
    </row>
    <row r="6" spans="1:15" ht="16" x14ac:dyDescent="0.2">
      <c r="A6" s="253" t="s">
        <v>142</v>
      </c>
      <c r="B6" s="253"/>
      <c r="C6" s="253"/>
      <c r="D6" s="253"/>
      <c r="E6" s="253"/>
      <c r="F6" s="253"/>
      <c r="G6" s="253"/>
      <c r="I6" s="253" t="s">
        <v>142</v>
      </c>
      <c r="J6" s="253"/>
      <c r="K6" s="253"/>
      <c r="L6" s="253"/>
      <c r="M6" s="253"/>
      <c r="N6" s="253"/>
      <c r="O6" s="253"/>
    </row>
    <row r="7" spans="1:15" ht="16" x14ac:dyDescent="0.2">
      <c r="A7" s="253" t="s">
        <v>220</v>
      </c>
      <c r="B7" s="253"/>
      <c r="C7" s="253"/>
      <c r="D7" s="253"/>
      <c r="E7" s="253"/>
      <c r="F7" s="253"/>
      <c r="G7" s="253"/>
      <c r="I7" s="253" t="s">
        <v>220</v>
      </c>
      <c r="J7" s="253"/>
      <c r="K7" s="253"/>
      <c r="L7" s="253"/>
      <c r="M7" s="253"/>
      <c r="N7" s="253"/>
      <c r="O7" s="253"/>
    </row>
    <row r="9" spans="1:15" x14ac:dyDescent="0.2">
      <c r="A9" s="97" t="s">
        <v>6</v>
      </c>
      <c r="B9" s="133" t="str">
        <f>VLOOKUP($G$9,ESPANOL!$A$11:$AV$55,2,FALSE)</f>
        <v>CARLOS JOSE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 t="str">
        <f>VLOOKUP($O$9,ESPANOL!$A$11:$AV$55,2,FALSE)</f>
        <v>SANDRO</v>
      </c>
      <c r="K9" s="2"/>
      <c r="L9" s="2"/>
      <c r="M9" s="2"/>
      <c r="N9" s="97" t="s">
        <v>65</v>
      </c>
      <c r="O9" s="137">
        <v>36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 xml:space="preserve">BRAZOBAN </v>
      </c>
      <c r="C11" s="102"/>
      <c r="D11" s="102"/>
      <c r="E11" s="102"/>
      <c r="F11" s="97" t="s">
        <v>140</v>
      </c>
      <c r="G11" s="137" t="s">
        <v>218</v>
      </c>
      <c r="I11" s="97" t="s">
        <v>132</v>
      </c>
      <c r="J11" s="133" t="str">
        <f>VLOOKUP($O$9,ESPANOL!$A$11:$AV$55,3,FALSE)</f>
        <v>VICENTE DE LOS SANTOS</v>
      </c>
      <c r="K11" s="102"/>
      <c r="L11" s="102"/>
      <c r="M11" s="102"/>
      <c r="N11" s="97" t="s">
        <v>140</v>
      </c>
      <c r="O11" s="137" t="s">
        <v>218</v>
      </c>
    </row>
    <row r="12" spans="1:15" ht="8.25" customHeight="1" x14ac:dyDescent="0.2"/>
    <row r="13" spans="1:15" ht="17.5" customHeight="1" x14ac:dyDescent="0.2">
      <c r="A13" s="255" t="s">
        <v>7</v>
      </c>
      <c r="B13" s="255"/>
      <c r="C13" s="255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56" t="s">
        <v>7</v>
      </c>
      <c r="J13" s="255"/>
      <c r="K13" s="255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254" t="s">
        <v>8</v>
      </c>
      <c r="B14" s="254"/>
      <c r="C14" s="254"/>
      <c r="D14" s="164">
        <f>VLOOKUP($G$9,ESPANOL!$A$11:$AV$55,40,FALSE)</f>
        <v>79.5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54" t="s">
        <v>8</v>
      </c>
      <c r="J14" s="254"/>
      <c r="K14" s="254"/>
      <c r="L14" s="164">
        <f>VLOOKUP($O$9,ESPANOL!$A$11:$AV$55,40,FALSE)</f>
        <v>74.8125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54" t="s">
        <v>118</v>
      </c>
      <c r="B15" s="254"/>
      <c r="C15" s="254"/>
      <c r="D15" s="164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54" t="s">
        <v>118</v>
      </c>
      <c r="J15" s="254"/>
      <c r="K15" s="254"/>
      <c r="L15" s="164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54" t="s">
        <v>9</v>
      </c>
      <c r="B16" s="254"/>
      <c r="C16" s="254"/>
      <c r="D16" s="164">
        <f>VLOOKUP($G$9,MATEMATICA!$A$11:$AV$55,40,FALSE)</f>
        <v>71.5625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54" t="s">
        <v>9</v>
      </c>
      <c r="J16" s="254"/>
      <c r="K16" s="254"/>
      <c r="L16" s="164">
        <f>VLOOKUP($O$9,MATEMATICA!$A$11:$AV$55,40,FALSE)</f>
        <v>82.125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54" t="s">
        <v>10</v>
      </c>
      <c r="B17" s="254"/>
      <c r="C17" s="254"/>
      <c r="D17" s="164">
        <f>VLOOKUP($G$9,SOCIALES!$A$11:$AV$55,40,FALSE)</f>
        <v>75.875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54" t="s">
        <v>10</v>
      </c>
      <c r="J17" s="254"/>
      <c r="K17" s="254"/>
      <c r="L17" s="164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54" t="s">
        <v>11</v>
      </c>
      <c r="B18" s="254"/>
      <c r="C18" s="254"/>
      <c r="D18" s="164">
        <f>VLOOKUP($G$9,NATURALES!$A$11:$AV$55,40,FALSE)</f>
        <v>71.25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54" t="s">
        <v>11</v>
      </c>
      <c r="J18" s="254"/>
      <c r="K18" s="254"/>
      <c r="L18" s="164">
        <f>VLOOKUP($O$9,NATURALES!$A$11:$AV$55,40,FALSE)</f>
        <v>41.25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54" t="s">
        <v>12</v>
      </c>
      <c r="B19" s="254"/>
      <c r="C19" s="254"/>
      <c r="D19" s="164">
        <f>VLOOKUP($G$9,EDU.ARTISTICA!$A$11:$AV$55,40,FALSE)</f>
        <v>74.5625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54" t="s">
        <v>12</v>
      </c>
      <c r="J19" s="254"/>
      <c r="K19" s="254"/>
      <c r="L19" s="164">
        <f>VLOOKUP($O$9,EDU.ARTISTICA!$A$11:$AV$55,40,FALSE)</f>
        <v>75.375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54" t="s">
        <v>13</v>
      </c>
      <c r="B20" s="254"/>
      <c r="C20" s="254"/>
      <c r="D20" s="164">
        <f>VLOOKUP($G$9,EDU.FISICA!$A$11:$AV$55,40,FALSE)</f>
        <v>74.125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54" t="s">
        <v>13</v>
      </c>
      <c r="J20" s="254"/>
      <c r="K20" s="254"/>
      <c r="L20" s="164">
        <f>VLOOKUP($O$9,EDU.FISICA!$A$11:$AV$55,40,FALSE)</f>
        <v>72.375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54" t="s">
        <v>119</v>
      </c>
      <c r="B21" s="254"/>
      <c r="C21" s="254"/>
      <c r="D21" s="164">
        <f>VLOOKUP($G$9,RELIGION!$A$11:$AV$55,40,FALSE)</f>
        <v>86.5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54" t="s">
        <v>119</v>
      </c>
      <c r="J21" s="254"/>
      <c r="K21" s="254"/>
      <c r="L21" s="164">
        <f>VLOOKUP($O$9,RELIGION!$A$11:$AV$55,40,FALSE)</f>
        <v>73.4375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252" t="s">
        <v>66</v>
      </c>
      <c r="B30" s="252"/>
      <c r="C30" s="252"/>
      <c r="D30" s="252"/>
      <c r="E30" s="252"/>
      <c r="F30" s="252"/>
      <c r="G30" s="252"/>
      <c r="I30" s="252" t="s">
        <v>66</v>
      </c>
      <c r="J30" s="252"/>
      <c r="K30" s="252"/>
      <c r="L30" s="252"/>
      <c r="M30" s="252"/>
      <c r="N30" s="252"/>
      <c r="O30" s="252"/>
    </row>
    <row r="31" spans="1:15" ht="16" x14ac:dyDescent="0.2">
      <c r="A31" s="253" t="s">
        <v>142</v>
      </c>
      <c r="B31" s="253"/>
      <c r="C31" s="253"/>
      <c r="D31" s="253"/>
      <c r="E31" s="253"/>
      <c r="F31" s="253"/>
      <c r="G31" s="253"/>
      <c r="I31" s="253" t="s">
        <v>142</v>
      </c>
      <c r="J31" s="253"/>
      <c r="K31" s="253"/>
      <c r="L31" s="253"/>
      <c r="M31" s="253"/>
      <c r="N31" s="253"/>
      <c r="O31" s="253"/>
    </row>
    <row r="32" spans="1:15" ht="16" x14ac:dyDescent="0.2">
      <c r="A32" s="253" t="s">
        <v>220</v>
      </c>
      <c r="B32" s="253"/>
      <c r="C32" s="253"/>
      <c r="D32" s="253"/>
      <c r="E32" s="253"/>
      <c r="F32" s="253"/>
      <c r="G32" s="253"/>
      <c r="I32" s="253" t="s">
        <v>220</v>
      </c>
      <c r="J32" s="253"/>
      <c r="K32" s="253"/>
      <c r="L32" s="253"/>
      <c r="M32" s="253"/>
      <c r="N32" s="253"/>
      <c r="O32" s="253"/>
    </row>
    <row r="34" spans="1:15" x14ac:dyDescent="0.2">
      <c r="A34" s="97" t="s">
        <v>6</v>
      </c>
      <c r="B34" s="133">
        <f>VLOOKUP($G$34,ESPANOL!$A$11:$AV$55,2,FALSE)</f>
        <v>0</v>
      </c>
      <c r="C34" s="2"/>
      <c r="D34" s="2"/>
      <c r="E34" s="2"/>
      <c r="F34" s="97" t="s">
        <v>65</v>
      </c>
      <c r="G34" s="137">
        <v>37</v>
      </c>
      <c r="I34" s="97" t="s">
        <v>6</v>
      </c>
      <c r="J34" s="133">
        <f>VLOOKUP($O$34,ESPANOL!$A$11:$AV$55,2,FALSE)</f>
        <v>0</v>
      </c>
      <c r="K34" s="2"/>
      <c r="L34" s="2"/>
      <c r="M34" s="2"/>
      <c r="N34" s="97" t="s">
        <v>65</v>
      </c>
      <c r="O34" s="137">
        <v>38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>
        <f>VLOOKUP($G$34,ESPANOL!$A$11:$AV$55,3,FALSE)</f>
        <v>0</v>
      </c>
      <c r="C36" s="102"/>
      <c r="D36" s="102"/>
      <c r="E36" s="102"/>
      <c r="F36" s="97" t="s">
        <v>140</v>
      </c>
      <c r="G36" s="137" t="s">
        <v>218</v>
      </c>
      <c r="I36" s="97" t="s">
        <v>132</v>
      </c>
      <c r="J36" s="133">
        <f>VLOOKUP($O$34,ESPANOL!$A$11:$AV$55,3,FALSE)</f>
        <v>0</v>
      </c>
      <c r="K36" s="102"/>
      <c r="L36" s="102"/>
      <c r="M36" s="102"/>
      <c r="N36" s="97" t="s">
        <v>140</v>
      </c>
      <c r="O36" s="137" t="s">
        <v>218</v>
      </c>
    </row>
    <row r="37" spans="1:15" ht="7.25" customHeight="1" x14ac:dyDescent="0.2"/>
    <row r="38" spans="1:15" ht="16.75" customHeight="1" x14ac:dyDescent="0.2">
      <c r="A38" s="255" t="s">
        <v>7</v>
      </c>
      <c r="B38" s="255"/>
      <c r="C38" s="255"/>
      <c r="D38" s="104" t="s">
        <v>117</v>
      </c>
      <c r="E38" s="103" t="s">
        <v>45</v>
      </c>
      <c r="F38" s="103" t="s">
        <v>49</v>
      </c>
      <c r="G38" s="103" t="s">
        <v>143</v>
      </c>
      <c r="I38" s="255" t="s">
        <v>7</v>
      </c>
      <c r="J38" s="255"/>
      <c r="K38" s="255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254" t="s">
        <v>8</v>
      </c>
      <c r="B39" s="254"/>
      <c r="C39" s="254"/>
      <c r="D39" s="164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54" t="s">
        <v>8</v>
      </c>
      <c r="J39" s="254"/>
      <c r="K39" s="254"/>
      <c r="L39" s="164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54" t="s">
        <v>118</v>
      </c>
      <c r="B40" s="254"/>
      <c r="C40" s="254"/>
      <c r="D40" s="164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54" t="s">
        <v>118</v>
      </c>
      <c r="J40" s="254"/>
      <c r="K40" s="254"/>
      <c r="L40" s="164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54" t="s">
        <v>9</v>
      </c>
      <c r="B41" s="254"/>
      <c r="C41" s="254"/>
      <c r="D41" s="164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54" t="s">
        <v>9</v>
      </c>
      <c r="J41" s="254"/>
      <c r="K41" s="254"/>
      <c r="L41" s="164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54" t="s">
        <v>10</v>
      </c>
      <c r="B42" s="254"/>
      <c r="C42" s="254"/>
      <c r="D42" s="164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54" t="s">
        <v>10</v>
      </c>
      <c r="J42" s="254"/>
      <c r="K42" s="254"/>
      <c r="L42" s="164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54" t="s">
        <v>11</v>
      </c>
      <c r="B43" s="254"/>
      <c r="C43" s="254"/>
      <c r="D43" s="164">
        <f>VLOOKUP($G$34,NATURALES!$A$11:$AV$55,40,FALSE)</f>
        <v>80.1875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54" t="s">
        <v>11</v>
      </c>
      <c r="J43" s="254"/>
      <c r="K43" s="254"/>
      <c r="L43" s="164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54" t="s">
        <v>12</v>
      </c>
      <c r="B44" s="254"/>
      <c r="C44" s="254"/>
      <c r="D44" s="164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54" t="s">
        <v>12</v>
      </c>
      <c r="J44" s="254"/>
      <c r="K44" s="254"/>
      <c r="L44" s="164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54" t="s">
        <v>13</v>
      </c>
      <c r="B45" s="254"/>
      <c r="C45" s="254"/>
      <c r="D45" s="164">
        <f>VLOOKUP($G$34,EDU.FISICA!$A$11:$AV$55,40,FALSE)</f>
        <v>82.6875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54" t="s">
        <v>13</v>
      </c>
      <c r="J45" s="254"/>
      <c r="K45" s="254"/>
      <c r="L45" s="164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54" t="s">
        <v>119</v>
      </c>
      <c r="B46" s="254"/>
      <c r="C46" s="254"/>
      <c r="D46" s="164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54" t="s">
        <v>119</v>
      </c>
      <c r="J46" s="254"/>
      <c r="K46" s="254"/>
      <c r="L46" s="164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16" sqref="AN16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71" t="s">
        <v>146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</row>
    <row r="2" spans="1:37" ht="31" x14ac:dyDescent="0.2">
      <c r="J2" s="272" t="s">
        <v>64</v>
      </c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</row>
    <row r="4" spans="1:37" x14ac:dyDescent="0.2">
      <c r="J4" s="286" t="s">
        <v>110</v>
      </c>
      <c r="K4" s="286"/>
      <c r="L4" s="96" t="str">
        <f>VLOOKUP($L$6,ESPANOL!$A$11:$AV$55,2,FALSE)</f>
        <v>CESAR AUGUSTO</v>
      </c>
      <c r="M4" s="85"/>
      <c r="N4" s="85"/>
      <c r="O4" s="85"/>
      <c r="P4" s="85"/>
      <c r="Q4" s="85"/>
      <c r="R4" s="85"/>
      <c r="T4" s="286" t="s">
        <v>109</v>
      </c>
      <c r="U4" s="286"/>
      <c r="V4" s="95" t="str">
        <f>VLOOKUP($L$6,ESPANOL!$A$11:$AV$55,3,FALSE)</f>
        <v>MONTAS VASQUEZ</v>
      </c>
      <c r="W4" s="85"/>
      <c r="X4" s="85"/>
      <c r="Y4" s="85"/>
      <c r="Z4" s="85"/>
      <c r="AA4" s="85"/>
      <c r="AB4" s="85"/>
    </row>
    <row r="5" spans="1:37" x14ac:dyDescent="0.2">
      <c r="A5" s="270" t="s">
        <v>67</v>
      </c>
      <c r="B5" s="270"/>
      <c r="C5" s="270"/>
      <c r="D5" s="270"/>
      <c r="E5" s="270"/>
      <c r="F5" s="270"/>
      <c r="G5" s="270"/>
      <c r="H5" s="270"/>
      <c r="I5" s="270"/>
      <c r="K5" s="23"/>
    </row>
    <row r="6" spans="1:37" x14ac:dyDescent="0.2">
      <c r="A6" s="270" t="s">
        <v>60</v>
      </c>
      <c r="B6" s="270"/>
      <c r="C6" s="270"/>
      <c r="D6" s="270"/>
      <c r="E6" s="270"/>
      <c r="F6" s="270"/>
      <c r="G6" s="270"/>
      <c r="H6" s="270"/>
      <c r="I6" s="270"/>
      <c r="J6" s="287" t="s">
        <v>108</v>
      </c>
      <c r="K6" s="287"/>
      <c r="L6" s="86">
        <v>6</v>
      </c>
      <c r="N6" s="287" t="s">
        <v>111</v>
      </c>
      <c r="O6" s="287"/>
      <c r="P6" s="87" t="s">
        <v>57</v>
      </c>
      <c r="R6" s="287" t="s">
        <v>112</v>
      </c>
      <c r="S6" s="287"/>
      <c r="T6" s="287"/>
      <c r="U6" s="88" t="s">
        <v>113</v>
      </c>
      <c r="W6" s="286" t="s">
        <v>114</v>
      </c>
      <c r="X6" s="286"/>
      <c r="Y6" s="89" t="s">
        <v>115</v>
      </c>
    </row>
    <row r="7" spans="1:37" x14ac:dyDescent="0.2">
      <c r="A7" s="270" t="s">
        <v>61</v>
      </c>
      <c r="B7" s="270"/>
      <c r="C7" s="270"/>
      <c r="D7" s="270"/>
      <c r="E7" s="270"/>
      <c r="F7" s="270"/>
      <c r="G7" s="270"/>
      <c r="H7" s="270"/>
      <c r="I7" s="270"/>
    </row>
    <row r="8" spans="1:37" ht="7.75" customHeight="1" x14ac:dyDescent="0.2"/>
    <row r="9" spans="1:37" ht="19.5" customHeight="1" x14ac:dyDescent="0.2">
      <c r="A9" s="275" t="s">
        <v>18</v>
      </c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97" t="s">
        <v>30</v>
      </c>
      <c r="B11" s="298"/>
      <c r="C11" s="299"/>
      <c r="D11" s="276" t="s">
        <v>31</v>
      </c>
      <c r="E11" s="277"/>
      <c r="F11" s="277"/>
      <c r="G11" s="278"/>
      <c r="H11" s="259" t="s">
        <v>32</v>
      </c>
      <c r="I11" s="260"/>
      <c r="J11" s="260"/>
      <c r="K11" s="261"/>
      <c r="L11" s="262" t="s">
        <v>33</v>
      </c>
      <c r="M11" s="263"/>
      <c r="N11" s="263"/>
      <c r="O11" s="264"/>
      <c r="P11" s="262" t="s">
        <v>34</v>
      </c>
      <c r="Q11" s="263"/>
      <c r="R11" s="263"/>
      <c r="S11" s="264"/>
      <c r="T11" s="268" t="s">
        <v>35</v>
      </c>
      <c r="U11" s="268"/>
      <c r="V11" s="268"/>
      <c r="W11" s="268"/>
      <c r="X11" s="269" t="s">
        <v>36</v>
      </c>
      <c r="Y11" s="269" t="s">
        <v>62</v>
      </c>
      <c r="Z11" s="268" t="s">
        <v>20</v>
      </c>
      <c r="AA11" s="268"/>
      <c r="AB11" s="268"/>
      <c r="AC11" s="268"/>
      <c r="AD11" s="268" t="s">
        <v>21</v>
      </c>
      <c r="AE11" s="268"/>
      <c r="AF11" s="268"/>
      <c r="AG11" s="268"/>
      <c r="AH11" s="258" t="s">
        <v>37</v>
      </c>
      <c r="AI11" s="258"/>
      <c r="AJ11" s="258" t="s">
        <v>38</v>
      </c>
      <c r="AK11" s="258"/>
    </row>
    <row r="12" spans="1:37" ht="35.5" customHeight="1" x14ac:dyDescent="0.2">
      <c r="A12" s="300"/>
      <c r="B12" s="301"/>
      <c r="C12" s="302"/>
      <c r="D12" s="279"/>
      <c r="E12" s="280"/>
      <c r="F12" s="280"/>
      <c r="G12" s="281"/>
      <c r="H12" s="259" t="s">
        <v>39</v>
      </c>
      <c r="I12" s="260"/>
      <c r="J12" s="260"/>
      <c r="K12" s="261"/>
      <c r="L12" s="262" t="s">
        <v>40</v>
      </c>
      <c r="M12" s="263"/>
      <c r="N12" s="263"/>
      <c r="O12" s="264"/>
      <c r="P12" s="265" t="s">
        <v>41</v>
      </c>
      <c r="Q12" s="266"/>
      <c r="R12" s="266"/>
      <c r="S12" s="267"/>
      <c r="T12" s="268"/>
      <c r="U12" s="268"/>
      <c r="V12" s="268"/>
      <c r="W12" s="268"/>
      <c r="X12" s="269"/>
      <c r="Y12" s="269"/>
      <c r="Z12" s="257" t="s">
        <v>42</v>
      </c>
      <c r="AA12" s="257" t="s">
        <v>43</v>
      </c>
      <c r="AB12" s="257" t="s">
        <v>44</v>
      </c>
      <c r="AC12" s="257" t="s">
        <v>45</v>
      </c>
      <c r="AD12" s="257" t="s">
        <v>46</v>
      </c>
      <c r="AE12" s="257" t="s">
        <v>47</v>
      </c>
      <c r="AF12" s="257" t="s">
        <v>48</v>
      </c>
      <c r="AG12" s="257" t="s">
        <v>49</v>
      </c>
      <c r="AH12" s="257" t="s">
        <v>50</v>
      </c>
      <c r="AI12" s="257" t="s">
        <v>51</v>
      </c>
      <c r="AJ12" s="258"/>
      <c r="AK12" s="258"/>
    </row>
    <row r="13" spans="1:37" ht="24.5" customHeight="1" x14ac:dyDescent="0.2">
      <c r="A13" s="294" t="s">
        <v>52</v>
      </c>
      <c r="B13" s="295"/>
      <c r="C13" s="296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9"/>
      <c r="Y13" s="269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92" t="s">
        <v>63</v>
      </c>
      <c r="AK13" s="92" t="s">
        <v>58</v>
      </c>
    </row>
    <row r="14" spans="1:37" ht="19.25" customHeight="1" x14ac:dyDescent="0.2">
      <c r="A14" s="291" t="s">
        <v>59</v>
      </c>
      <c r="B14" s="273" t="s">
        <v>22</v>
      </c>
      <c r="C14" s="93" t="s">
        <v>88</v>
      </c>
      <c r="D14" s="94">
        <f>VLOOKUP($L$6,ESPANOL!$A$11:$AV$55,4,FALSE)</f>
        <v>95</v>
      </c>
      <c r="E14" s="94">
        <f>VLOOKUP($L$6,ESPANOL!$A$11:$AV$55,6,FALSE)</f>
        <v>96</v>
      </c>
      <c r="F14" s="94">
        <f>VLOOKUP($L$6,ESPANOL!$A$11:$AV$55,8,FALSE)</f>
        <v>96</v>
      </c>
      <c r="G14" s="94">
        <f>VLOOKUP($L$6,ESPANOL!$A$11:$AV$55,10,FALSE)</f>
        <v>90</v>
      </c>
      <c r="H14" s="94">
        <f>VLOOKUP($L$6,ESPANOL!$A$11:$AV$55,12,FALSE)</f>
        <v>97</v>
      </c>
      <c r="I14" s="94">
        <f>VLOOKUP($L$6,ESPANOL!$A$11:$AV$55,14,FALSE)</f>
        <v>99</v>
      </c>
      <c r="J14" s="94">
        <f>VLOOKUP($L$6,ESPANOL!$A$11:$AV$55,16,FALSE)</f>
        <v>94</v>
      </c>
      <c r="K14" s="94">
        <f>VLOOKUP($L$6,ESPANOL!$A$11:$AV$55,18,FALSE)</f>
        <v>95</v>
      </c>
      <c r="L14" s="94">
        <f>VLOOKUP($L$6,ESPANOL!$A$11:$AV$55,20,FALSE)</f>
        <v>98</v>
      </c>
      <c r="M14" s="94">
        <f>VLOOKUP($L$6,ESPANOL!$A$11:$AV$55,22,FALSE)</f>
        <v>97</v>
      </c>
      <c r="N14" s="94">
        <f>VLOOKUP($L$6,ESPANOL!$A$11:$AV$55,24,FALSE)</f>
        <v>94</v>
      </c>
      <c r="O14" s="94">
        <f>VLOOKUP($L$6,ESPANOL!$A$11:$AV$55,26,FALSE)</f>
        <v>95</v>
      </c>
      <c r="P14" s="94">
        <f>VLOOKUP($L$6,ESPANOL!$A$11:$AV$55,28,FALSE)</f>
        <v>98</v>
      </c>
      <c r="Q14" s="94">
        <f>VLOOKUP($L$6,ESPANOL!$A$11:$AV$55,30,FALSE)</f>
        <v>96</v>
      </c>
      <c r="R14" s="94">
        <f>VLOOKUP($L$6,ESPANOL!$A$11:$AV$55,32,FALSE)</f>
        <v>95</v>
      </c>
      <c r="S14" s="94">
        <f>VLOOKUP($L$6,ESPANOL!$A$11:$AV$55,34,FALSE)</f>
        <v>97</v>
      </c>
      <c r="T14" s="288">
        <f>VLOOKUP($L$6,ESPANOL!$A$11:$AV$55,36,FALSE)</f>
        <v>94.25</v>
      </c>
      <c r="U14" s="288">
        <f>VLOOKUP($L$6,ESPANOL!$A$11:$AV$55,37,FALSE)</f>
        <v>96.25</v>
      </c>
      <c r="V14" s="288">
        <f>VLOOKUP($L$6,ESPANOL!$A$11:$AV$55,38,FALSE)</f>
        <v>96</v>
      </c>
      <c r="W14" s="288">
        <f>VLOOKUP($L$6,ESPANOL!$A$11:$AV$55,39,FALSE)</f>
        <v>96.5</v>
      </c>
      <c r="X14" s="303">
        <f>VLOOKUP($L$6,ESPANOL!$A$11:$AV$55,40,FALSE)</f>
        <v>95.75</v>
      </c>
      <c r="Y14" s="305">
        <f>VLOOKUP($L$6,ESPANOL!$A$11:$AV$55,41,FALSE)</f>
        <v>0</v>
      </c>
      <c r="Z14" s="282" t="str">
        <f>VLOOKUP($L$6,ESPANOL!$A$11:$BB$55,43,FALSE)</f>
        <v/>
      </c>
      <c r="AA14" s="282">
        <f>VLOOKUP($L$6,ESPANOL!$A$11:$BB$55,44,FALSE)</f>
        <v>0</v>
      </c>
      <c r="AB14" s="282">
        <f>VLOOKUP($L$6,ESPANOL!$A$11:$BB$55,45,FALSE)</f>
        <v>0</v>
      </c>
      <c r="AC14" s="305" t="str">
        <f>VLOOKUP($L$6,ESPANOL!$A$11:$BB$55,46,FALSE)</f>
        <v/>
      </c>
      <c r="AD14" s="284" t="str">
        <f>VLOOKUP($L$6,ESPANOL!$A$11:$BB$55,47,FALSE)</f>
        <v/>
      </c>
      <c r="AE14" s="282">
        <f>VLOOKUP($L$6,ESPANOL!$A$11:$BB$55,48,FALSE)</f>
        <v>0</v>
      </c>
      <c r="AF14" s="282">
        <f>VLOOKUP($L$6,ESPANOL!$A$11:$BB$55,49,FALSE)</f>
        <v>0</v>
      </c>
      <c r="AG14" s="307" t="str">
        <f>VLOOKUP($L$6,ESPANOL!$A$11:$BB$55,50,FALSE)</f>
        <v/>
      </c>
      <c r="AH14" s="305" t="str">
        <f>VLOOKUP($L$6,ESPANOL!$A$11:$BB$55,51,FALSE)</f>
        <v/>
      </c>
      <c r="AI14" s="282">
        <f>VLOOKUP($L$6,ESPANOL!$A$11:$BB$55,52,FALSE)</f>
        <v>0</v>
      </c>
      <c r="AJ14" s="303">
        <f>VLOOKUP($L$6,ESPANOL!$A$11:$BB$55,53,FALSE)</f>
        <v>95.75</v>
      </c>
      <c r="AK14" s="309" t="str">
        <f>VLOOKUP($L$6,ESPANOL!$A$11:$BB$55,54,FALSE)</f>
        <v/>
      </c>
    </row>
    <row r="15" spans="1:37" ht="19.25" customHeight="1" x14ac:dyDescent="0.2">
      <c r="A15" s="292"/>
      <c r="B15" s="274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89"/>
      <c r="U15" s="289"/>
      <c r="V15" s="289"/>
      <c r="W15" s="289"/>
      <c r="X15" s="304"/>
      <c r="Y15" s="306"/>
      <c r="Z15" s="283"/>
      <c r="AA15" s="283"/>
      <c r="AB15" s="283"/>
      <c r="AC15" s="306"/>
      <c r="AD15" s="285"/>
      <c r="AE15" s="283"/>
      <c r="AF15" s="283"/>
      <c r="AG15" s="308"/>
      <c r="AH15" s="306"/>
      <c r="AI15" s="283"/>
      <c r="AJ15" s="304"/>
      <c r="AK15" s="310"/>
    </row>
    <row r="16" spans="1:37" ht="19.25" customHeight="1" x14ac:dyDescent="0.2">
      <c r="A16" s="292"/>
      <c r="B16" s="273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88">
        <f>VLOOKUP($L$6,INGLES!$A$11:$AV$55,36,FALSE)</f>
        <v>0</v>
      </c>
      <c r="U16" s="288">
        <f>VLOOKUP($L$6,INGLES!$A$11:$AV$55,37,FALSE)</f>
        <v>0</v>
      </c>
      <c r="V16" s="288">
        <f>VLOOKUP($L$6,INGLES!$A$11:$AV$55,38,FALSE)</f>
        <v>0</v>
      </c>
      <c r="W16" s="288">
        <f>VLOOKUP($L$6,INGLES!$A$11:$AV$55,39,FALSE)</f>
        <v>0</v>
      </c>
      <c r="X16" s="303">
        <f>VLOOKUP($L$6,INGLES!$A$11:$AV$55,40,FALSE)</f>
        <v>0</v>
      </c>
      <c r="Y16" s="305">
        <f>VLOOKUP($L$6,INGLES!$A$11:$AV$55,41,FALSE)</f>
        <v>0</v>
      </c>
      <c r="Z16" s="282">
        <f>VLOOKUP($L$6,INGLES!$A$11:$BB$55,43,FALSE)</f>
        <v>0</v>
      </c>
      <c r="AA16" s="282">
        <f>VLOOKUP($L$6,INGLES!$A$11:$BB$55,44,FALSE)</f>
        <v>0</v>
      </c>
      <c r="AB16" s="282">
        <f>VLOOKUP($L$6,INGLES!$A$11:$BB$55,45,FALSE)</f>
        <v>0</v>
      </c>
      <c r="AC16" s="305" t="str">
        <f>VLOOKUP($L$6,INGLES!$A$11:$BB$55,46,FALSE)</f>
        <v/>
      </c>
      <c r="AD16" s="284" t="str">
        <f>VLOOKUP($L$6,INGLES!$A$11:$BB$55,47,FALSE)</f>
        <v/>
      </c>
      <c r="AE16" s="282">
        <f>VLOOKUP($L$6,INGLES!$A$11:$BB$55,48,FALSE)</f>
        <v>0</v>
      </c>
      <c r="AF16" s="282">
        <f>VLOOKUP($L$6,INGLES!$A$11:$BB$55,49,FALSE)</f>
        <v>0</v>
      </c>
      <c r="AG16" s="307" t="str">
        <f>VLOOKUP($L$6,INGLES!$A$11:$BB$55,50,FALSE)</f>
        <v/>
      </c>
      <c r="AH16" s="307" t="str">
        <f>VLOOKUP($L$6,INGLES!$A$11:$BB$55,51,FALSE)</f>
        <v/>
      </c>
      <c r="AI16" s="282">
        <f>VLOOKUP($L$6,INGLES!$A$11:$BB$55,52,FALSE)</f>
        <v>0</v>
      </c>
      <c r="AJ16" s="303" t="str">
        <f>VLOOKUP($L$6,INGLES!$A$11:$BB$55,53,FALSE)</f>
        <v/>
      </c>
      <c r="AK16" s="309">
        <f>VLOOKUP($L$6,INGLES!$A$11:$BB$55,54,FALSE)</f>
        <v>0</v>
      </c>
    </row>
    <row r="17" spans="1:37" ht="19.25" customHeight="1" x14ac:dyDescent="0.2">
      <c r="A17" s="292"/>
      <c r="B17" s="274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89"/>
      <c r="U17" s="289"/>
      <c r="V17" s="289"/>
      <c r="W17" s="289"/>
      <c r="X17" s="304"/>
      <c r="Y17" s="306"/>
      <c r="Z17" s="283"/>
      <c r="AA17" s="283"/>
      <c r="AB17" s="283"/>
      <c r="AC17" s="306"/>
      <c r="AD17" s="285"/>
      <c r="AE17" s="283"/>
      <c r="AF17" s="283"/>
      <c r="AG17" s="308"/>
      <c r="AH17" s="308"/>
      <c r="AI17" s="283"/>
      <c r="AJ17" s="304"/>
      <c r="AK17" s="310"/>
    </row>
    <row r="18" spans="1:37" ht="19.25" customHeight="1" x14ac:dyDescent="0.2">
      <c r="A18" s="292"/>
      <c r="B18" s="273" t="s">
        <v>24</v>
      </c>
      <c r="C18" s="93" t="s">
        <v>88</v>
      </c>
      <c r="D18" s="94">
        <f>VLOOKUP($L$6,MATEMATICA!$A$11:$AV$55,4,FALSE)</f>
        <v>98</v>
      </c>
      <c r="E18" s="94">
        <f>VLOOKUP($L$6,MATEMATICA!$A$11:$AV$55,6,FALSE)</f>
        <v>98</v>
      </c>
      <c r="F18" s="94">
        <f>VLOOKUP($L$6,MATEMATICA!$A$11:$AV$55,8,FALSE)</f>
        <v>98</v>
      </c>
      <c r="G18" s="94">
        <f>VLOOKUP($L$6,MATEMATICA!$A$11:$AV$55,10,FALSE)</f>
        <v>99</v>
      </c>
      <c r="H18" s="94">
        <f>VLOOKUP($L$6,MATEMATICA!$A$11:$AV$55,12,FALSE)</f>
        <v>100</v>
      </c>
      <c r="I18" s="94">
        <f>VLOOKUP($L$6,MATEMATICA!$A$11:$AV$55,14,FALSE)</f>
        <v>99</v>
      </c>
      <c r="J18" s="94">
        <f>VLOOKUP($L$6,MATEMATICA!$A$11:$AV$55,16,FALSE)</f>
        <v>99</v>
      </c>
      <c r="K18" s="94">
        <f>VLOOKUP($L$6,MATEMATICA!$A$11:$AV$55,18,FALSE)</f>
        <v>100</v>
      </c>
      <c r="L18" s="94">
        <f>VLOOKUP($L$6,MATEMATICA!$A$11:$AV$55,20,FALSE)</f>
        <v>100</v>
      </c>
      <c r="M18" s="94">
        <f>VLOOKUP($L$6,MATEMATICA!$A$11:$AV$55,22,FALSE)</f>
        <v>98</v>
      </c>
      <c r="N18" s="94">
        <f>VLOOKUP($L$6,MATEMATICA!$A$11:$AV$55,24,FALSE)</f>
        <v>99</v>
      </c>
      <c r="O18" s="94">
        <f>VLOOKUP($L$6,MATEMATICA!$A$11:$AV$55,26,FALSE)</f>
        <v>100</v>
      </c>
      <c r="P18" s="94">
        <f>VLOOKUP($L$6,MATEMATICA!$A$11:$AV$55,28,FALSE)</f>
        <v>100</v>
      </c>
      <c r="Q18" s="94">
        <f>VLOOKUP($L$6,MATEMATICA!$A$11:$AV$55,30,FALSE)</f>
        <v>100</v>
      </c>
      <c r="R18" s="94">
        <f>VLOOKUP($L$6,MATEMATICA!$A$11:$AV$55,32,FALSE)</f>
        <v>99</v>
      </c>
      <c r="S18" s="94">
        <f>VLOOKUP($L$6,MATEMATICA!$A$11:$AV$55,34,FALSE)</f>
        <v>100</v>
      </c>
      <c r="T18" s="288">
        <f>VLOOKUP($L$6,MATEMATICA!$A$11:$AV$55,36,FALSE)</f>
        <v>98.25</v>
      </c>
      <c r="U18" s="288">
        <f>VLOOKUP($L$6,MATEMATICA!$A$11:$AV$55,37,FALSE)</f>
        <v>99.5</v>
      </c>
      <c r="V18" s="288">
        <f>VLOOKUP($L$6,MATEMATICA!$A$11:$AV$55,38,FALSE)</f>
        <v>99.25</v>
      </c>
      <c r="W18" s="288">
        <f>VLOOKUP($L$6,MATEMATICA!$A$11:$AV$55,39,FALSE)</f>
        <v>99.75</v>
      </c>
      <c r="X18" s="303">
        <f>VLOOKUP($L$6,MATEMATICA!$A$11:$AV$55,40,FALSE)</f>
        <v>99.1875</v>
      </c>
      <c r="Y18" s="305">
        <f>VLOOKUP($L$6,MATEMATICA!$A$11:$AV$55,41,FALSE)</f>
        <v>0</v>
      </c>
      <c r="Z18" s="282" t="str">
        <f>VLOOKUP($L$6,MATEMATICA!$A$11:$BB$55,43,FALSE)</f>
        <v/>
      </c>
      <c r="AA18" s="282">
        <f>VLOOKUP($L$6,MATEMATICA!$A$11:$BB$55,44,FALSE)</f>
        <v>0</v>
      </c>
      <c r="AB18" s="282">
        <f>VLOOKUP($L$6,MATEMATICA!$A$11:$BB$55,45,FALSE)</f>
        <v>0</v>
      </c>
      <c r="AC18" s="305" t="str">
        <f>VLOOKUP($L$6,MATEMATICA!$A$11:$BB$55,46,FALSE)</f>
        <v/>
      </c>
      <c r="AD18" s="284" t="str">
        <f>VLOOKUP($L$6,MATEMATICA!$A$11:$BB$55,47,FALSE)</f>
        <v/>
      </c>
      <c r="AE18" s="282">
        <f>VLOOKUP($L$6,MATEMATICA!$A$11:$BB$55,48,FALSE)</f>
        <v>0</v>
      </c>
      <c r="AF18" s="282">
        <f>VLOOKUP($L$6,MATEMATICA!$A$11:$BB$55,49,FALSE)</f>
        <v>0</v>
      </c>
      <c r="AG18" s="307" t="str">
        <f>VLOOKUP($L$6,MATEMATICA!$A$11:$BB$55,50,FALSE)</f>
        <v/>
      </c>
      <c r="AH18" s="307" t="str">
        <f>VLOOKUP($L$6,MATEMATICA!$A$11:$BB$55,51,FALSE)</f>
        <v/>
      </c>
      <c r="AI18" s="282">
        <f>VLOOKUP($L$6,MATEMATICA!$A$11:$BB$55,52,FALSE)</f>
        <v>0</v>
      </c>
      <c r="AJ18" s="303">
        <f>VLOOKUP($L$6,MATEMATICA!$A$11:$BB$55,53,FALSE)</f>
        <v>99.1875</v>
      </c>
      <c r="AK18" s="309" t="str">
        <f>VLOOKUP($L$6,MATEMATICA!$A$11:$BB$55,54,FALSE)</f>
        <v/>
      </c>
    </row>
    <row r="19" spans="1:37" ht="19.25" customHeight="1" x14ac:dyDescent="0.2">
      <c r="A19" s="292"/>
      <c r="B19" s="274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89"/>
      <c r="U19" s="289"/>
      <c r="V19" s="289"/>
      <c r="W19" s="289"/>
      <c r="X19" s="304"/>
      <c r="Y19" s="306"/>
      <c r="Z19" s="283"/>
      <c r="AA19" s="283"/>
      <c r="AB19" s="283"/>
      <c r="AC19" s="306"/>
      <c r="AD19" s="285"/>
      <c r="AE19" s="283"/>
      <c r="AF19" s="283"/>
      <c r="AG19" s="308"/>
      <c r="AH19" s="308"/>
      <c r="AI19" s="283"/>
      <c r="AJ19" s="304"/>
      <c r="AK19" s="310"/>
    </row>
    <row r="20" spans="1:37" ht="19.25" customHeight="1" x14ac:dyDescent="0.2">
      <c r="A20" s="292"/>
      <c r="B20" s="273" t="s">
        <v>25</v>
      </c>
      <c r="C20" s="93" t="s">
        <v>88</v>
      </c>
      <c r="D20" s="94">
        <f>VLOOKUP($L$6,SOCIALES!$A$11:$AV$55,4,FALSE)</f>
        <v>90</v>
      </c>
      <c r="E20" s="94">
        <f>VLOOKUP($L$6,SOCIALES!$A$11:$AV$55,6,FALSE)</f>
        <v>89</v>
      </c>
      <c r="F20" s="94">
        <f>VLOOKUP($L$6,SOCIALES!$A$11:$AV$55,8,FALSE)</f>
        <v>90</v>
      </c>
      <c r="G20" s="94">
        <f>VLOOKUP($L$6,SOCIALES!$A$11:$AV$55,10,FALSE)</f>
        <v>99</v>
      </c>
      <c r="H20" s="94">
        <f>VLOOKUP($L$6,SOCIALES!$A$11:$AV$55,12,FALSE)</f>
        <v>95</v>
      </c>
      <c r="I20" s="94">
        <f>VLOOKUP($L$6,SOCIALES!$A$11:$AV$55,14,FALSE)</f>
        <v>90</v>
      </c>
      <c r="J20" s="94">
        <f>VLOOKUP($L$6,SOCIALES!$A$11:$AV$55,16,FALSE)</f>
        <v>96</v>
      </c>
      <c r="K20" s="94">
        <f>VLOOKUP($L$6,SOCIALES!$A$11:$AV$55,18,FALSE)</f>
        <v>98</v>
      </c>
      <c r="L20" s="94">
        <f>VLOOKUP($L$6,SOCIALES!$A$11:$AV$55,20,FALSE)</f>
        <v>95</v>
      </c>
      <c r="M20" s="94">
        <f>VLOOKUP($L$6,SOCIALES!$A$11:$AV$55,22,FALSE)</f>
        <v>97</v>
      </c>
      <c r="N20" s="94">
        <f>VLOOKUP($L$6,SOCIALES!$A$11:$AV$55,24,FALSE)</f>
        <v>95</v>
      </c>
      <c r="O20" s="94">
        <f>VLOOKUP($L$6,SOCIALES!$A$11:$AV$55,26,FALSE)</f>
        <v>99</v>
      </c>
      <c r="P20" s="94">
        <f>VLOOKUP($L$6,SOCIALES!$A$11:$AV$55,28,FALSE)</f>
        <v>94</v>
      </c>
      <c r="Q20" s="94">
        <f>VLOOKUP($L$6,SOCIALES!$A$11:$AV$55,30,FALSE)</f>
        <v>90</v>
      </c>
      <c r="R20" s="94">
        <f>VLOOKUP($L$6,SOCIALES!$A$11:$AV$55,32,FALSE)</f>
        <v>93</v>
      </c>
      <c r="S20" s="94">
        <f>VLOOKUP($L$6,SOCIALES!$A$11:$AV$55,34,FALSE)</f>
        <v>100</v>
      </c>
      <c r="T20" s="288">
        <f>VLOOKUP($L$6,SOCIALES!$A$11:$AV$55,36,FALSE)</f>
        <v>92</v>
      </c>
      <c r="U20" s="288">
        <f>VLOOKUP($L$6,SOCIALES!$A$11:$AV$55,37,FALSE)</f>
        <v>94.75</v>
      </c>
      <c r="V20" s="288">
        <f>VLOOKUP($L$6,SOCIALES!$A$11:$AV$55,38,FALSE)</f>
        <v>96.5</v>
      </c>
      <c r="W20" s="288">
        <f>VLOOKUP($L$6,SOCIALES!$A$11:$AV$55,39,FALSE)</f>
        <v>94.25</v>
      </c>
      <c r="X20" s="303">
        <f>VLOOKUP($L$6,SOCIALES!$A$11:$AV$55,40,FALSE)</f>
        <v>94.375</v>
      </c>
      <c r="Y20" s="305">
        <f>VLOOKUP($L$6,SOCIALES!$A$11:$AV$55,41,FALSE)</f>
        <v>0</v>
      </c>
      <c r="Z20" s="282" t="str">
        <f>VLOOKUP($L$6,SOCIALES!$A$11:$BB$55,43,FALSE)</f>
        <v/>
      </c>
      <c r="AA20" s="282">
        <f>VLOOKUP($L$6,SOCIALES!$A$11:$BB$55,44,FALSE)</f>
        <v>0</v>
      </c>
      <c r="AB20" s="282">
        <f>VLOOKUP($L$6,SOCIALES!$A$11:$BB$55,45,FALSE)</f>
        <v>0</v>
      </c>
      <c r="AC20" s="305" t="str">
        <f>VLOOKUP($L$6,SOCIALES!$A$11:$BB$55,46,FALSE)</f>
        <v/>
      </c>
      <c r="AD20" s="284" t="str">
        <f>VLOOKUP($L$6,SOCIALES!$A$11:$BB$55,47,FALSE)</f>
        <v/>
      </c>
      <c r="AE20" s="282">
        <f>VLOOKUP($L$6,SOCIALES!$A$11:$BB$55,48,FALSE)</f>
        <v>0</v>
      </c>
      <c r="AF20" s="282">
        <f>VLOOKUP($L$6,SOCIALES!$A$11:$BB$55,49,FALSE)</f>
        <v>0</v>
      </c>
      <c r="AG20" s="307" t="str">
        <f>VLOOKUP($L$6,SOCIALES!$A$11:$BB$55,50,FALSE)</f>
        <v/>
      </c>
      <c r="AH20" s="305" t="str">
        <f>VLOOKUP($L$6,SOCIALES!$A$11:$BB$55,51,FALSE)</f>
        <v/>
      </c>
      <c r="AI20" s="282">
        <f>VLOOKUP($L$6,SOCIALES!$A$11:$BB$55,52,FALSE)</f>
        <v>0</v>
      </c>
      <c r="AJ20" s="303">
        <f>VLOOKUP($L$6,SOCIALES!$A$11:$BB$55,53,FALSE)</f>
        <v>94.375</v>
      </c>
      <c r="AK20" s="309" t="str">
        <f>VLOOKUP($L$6,SOCIALES!$A$11:$BB$55,54,FALSE)</f>
        <v/>
      </c>
    </row>
    <row r="21" spans="1:37" ht="19.25" customHeight="1" x14ac:dyDescent="0.2">
      <c r="A21" s="292"/>
      <c r="B21" s="274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89"/>
      <c r="U21" s="289"/>
      <c r="V21" s="289"/>
      <c r="W21" s="289"/>
      <c r="X21" s="304"/>
      <c r="Y21" s="306"/>
      <c r="Z21" s="283"/>
      <c r="AA21" s="283"/>
      <c r="AB21" s="283"/>
      <c r="AC21" s="306"/>
      <c r="AD21" s="285"/>
      <c r="AE21" s="283"/>
      <c r="AF21" s="283"/>
      <c r="AG21" s="308"/>
      <c r="AH21" s="306"/>
      <c r="AI21" s="283"/>
      <c r="AJ21" s="304"/>
      <c r="AK21" s="310"/>
    </row>
    <row r="22" spans="1:37" ht="19.25" customHeight="1" x14ac:dyDescent="0.2">
      <c r="A22" s="292"/>
      <c r="B22" s="273" t="s">
        <v>130</v>
      </c>
      <c r="C22" s="93" t="s">
        <v>88</v>
      </c>
      <c r="D22" s="94">
        <f>VLOOKUP($L$6,NATURALES!$A$11:$AV$55,4,FALSE)</f>
        <v>98</v>
      </c>
      <c r="E22" s="94">
        <f>VLOOKUP($L$6,NATURALES!$A$11:$AV$55,6,FALSE)</f>
        <v>90</v>
      </c>
      <c r="F22" s="94">
        <f>VLOOKUP($L$6,NATURALES!$A$11:$AV$55,8,FALSE)</f>
        <v>85</v>
      </c>
      <c r="G22" s="94">
        <f>VLOOKUP($L$6,NATURALES!$A$11:$AV$55,10,FALSE)</f>
        <v>85</v>
      </c>
      <c r="H22" s="94">
        <f>VLOOKUP($L$6,NATURALES!$A$11:$AV$55,12,FALSE)</f>
        <v>95</v>
      </c>
      <c r="I22" s="94">
        <f>VLOOKUP($L$6,NATURALES!$A$11:$AV$55,14,FALSE)</f>
        <v>90</v>
      </c>
      <c r="J22" s="94">
        <f>VLOOKUP($L$6,NATURALES!$A$11:$AV$55,16,FALSE)</f>
        <v>80</v>
      </c>
      <c r="K22" s="94">
        <f>VLOOKUP($L$6,NATURALES!$A$11:$AV$55,18,FALSE)</f>
        <v>88</v>
      </c>
      <c r="L22" s="94">
        <f>VLOOKUP($L$6,NATURALES!$A$11:$AV$55,20,FALSE)</f>
        <v>92</v>
      </c>
      <c r="M22" s="94">
        <f>VLOOKUP($L$6,NATURALES!$A$11:$AV$55,22,FALSE)</f>
        <v>90</v>
      </c>
      <c r="N22" s="94">
        <f>VLOOKUP($L$6,NATURALES!$A$11:$AV$55,24,FALSE)</f>
        <v>90</v>
      </c>
      <c r="O22" s="94">
        <f>VLOOKUP($L$6,NATURALES!$A$11:$AV$55,26,FALSE)</f>
        <v>90</v>
      </c>
      <c r="P22" s="94">
        <f>VLOOKUP($L$6,NATURALES!$A$11:$AV$55,28,FALSE)</f>
        <v>95</v>
      </c>
      <c r="Q22" s="94">
        <f>VLOOKUP($L$6,NATURALES!$A$11:$AV$55,30,FALSE)</f>
        <v>100</v>
      </c>
      <c r="R22" s="94">
        <f>VLOOKUP($L$6,NATURALES!$A$11:$AV$55,32,FALSE)</f>
        <v>87</v>
      </c>
      <c r="S22" s="94">
        <f>VLOOKUP($L$6,NATURALES!$A$11:$AV$55,34,FALSE)</f>
        <v>90</v>
      </c>
      <c r="T22" s="288">
        <f>VLOOKUP($L$6,NATURALES!$A$11:$AV$55,36,FALSE)</f>
        <v>89.5</v>
      </c>
      <c r="U22" s="288">
        <f>VLOOKUP($L$6,NATURALES!$A$11:$AV$55,37,FALSE)</f>
        <v>88.25</v>
      </c>
      <c r="V22" s="288">
        <f>VLOOKUP($L$6,NATURALES!$A$11:$AV$55,38,FALSE)</f>
        <v>90.5</v>
      </c>
      <c r="W22" s="288">
        <f>VLOOKUP($L$6,NATURALES!$A$11:$AV$55,39,FALSE)</f>
        <v>93</v>
      </c>
      <c r="X22" s="303">
        <f>VLOOKUP($L$6,NATURALES!$A$11:$AV$55,40,FALSE)</f>
        <v>90.3125</v>
      </c>
      <c r="Y22" s="305">
        <f>VLOOKUP($L$6,NATURALES!$A$11:$AV$55,41,FALSE)</f>
        <v>0</v>
      </c>
      <c r="Z22" s="282" t="str">
        <f>VLOOKUP($L$6,NATURALES!$A$11:$BB$55,43,FALSE)</f>
        <v/>
      </c>
      <c r="AA22" s="282">
        <f>VLOOKUP($L$6,NATURALES!$A$11:$BB$55,44,FALSE)</f>
        <v>0</v>
      </c>
      <c r="AB22" s="282">
        <f>VLOOKUP($L$6,NATURALES!$A$11:$BB$55,45,FALSE)</f>
        <v>0</v>
      </c>
      <c r="AC22" s="305" t="str">
        <f>VLOOKUP($L$6,NATURALES!$A$11:$BB$55,46,FALSE)</f>
        <v/>
      </c>
      <c r="AD22" s="284" t="str">
        <f>VLOOKUP($L$6,NATURALES!$A$11:$BB$55,47,FALSE)</f>
        <v/>
      </c>
      <c r="AE22" s="282">
        <f>VLOOKUP($L$6,NATURALES!$A$11:$BB$55,48,FALSE)</f>
        <v>0</v>
      </c>
      <c r="AF22" s="282">
        <f>VLOOKUP($L$6,NATURALES!$A$11:$BB$55,49,FALSE)</f>
        <v>0</v>
      </c>
      <c r="AG22" s="307" t="str">
        <f>VLOOKUP($L$6,NATURALES!$A$11:$BB$55,50,FALSE)</f>
        <v/>
      </c>
      <c r="AH22" s="305" t="str">
        <f>VLOOKUP($L$6,NATURALES!$A$11:$BB$55,51,FALSE)</f>
        <v/>
      </c>
      <c r="AI22" s="282">
        <f>VLOOKUP($L$6,NATURALES!$A$11:$BB$55,52,FALSE)</f>
        <v>0</v>
      </c>
      <c r="AJ22" s="303">
        <f>VLOOKUP($L$6,NATURALES!$A$11:$BB$55,53,FALSE)</f>
        <v>90.3125</v>
      </c>
      <c r="AK22" s="309" t="str">
        <f>VLOOKUP($L$6,NATURALES!$A$11:$BB$55,54,FALSE)</f>
        <v/>
      </c>
    </row>
    <row r="23" spans="1:37" ht="19.25" customHeight="1" x14ac:dyDescent="0.2">
      <c r="A23" s="292"/>
      <c r="B23" s="274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89"/>
      <c r="U23" s="289"/>
      <c r="V23" s="289"/>
      <c r="W23" s="289"/>
      <c r="X23" s="304"/>
      <c r="Y23" s="306"/>
      <c r="Z23" s="283"/>
      <c r="AA23" s="283"/>
      <c r="AB23" s="283"/>
      <c r="AC23" s="306"/>
      <c r="AD23" s="285"/>
      <c r="AE23" s="283"/>
      <c r="AF23" s="283"/>
      <c r="AG23" s="308"/>
      <c r="AH23" s="306"/>
      <c r="AI23" s="283"/>
      <c r="AJ23" s="304"/>
      <c r="AK23" s="310"/>
    </row>
    <row r="24" spans="1:37" ht="19.25" customHeight="1" x14ac:dyDescent="0.2">
      <c r="A24" s="292"/>
      <c r="B24" s="273" t="s">
        <v>26</v>
      </c>
      <c r="C24" s="93" t="s">
        <v>88</v>
      </c>
      <c r="D24" s="94">
        <f>VLOOKUP($L$6,EDU.ARTISTICA!$A$11:$AV$55,4,FALSE)</f>
        <v>100</v>
      </c>
      <c r="E24" s="94">
        <f>VLOOKUP($L$6,EDU.ARTISTICA!$A$11:$AV$55,6,FALSE)</f>
        <v>90</v>
      </c>
      <c r="F24" s="94">
        <f>VLOOKUP($L$6,EDU.ARTISTICA!$A$11:$AV$55,8,FALSE)</f>
        <v>100</v>
      </c>
      <c r="G24" s="94">
        <f>VLOOKUP($L$6,EDU.ARTISTICA!$A$11:$AV$55,10,FALSE)</f>
        <v>90</v>
      </c>
      <c r="H24" s="94">
        <f>VLOOKUP($L$6,EDU.ARTISTICA!$A$11:$AV$55,12,FALSE)</f>
        <v>95</v>
      </c>
      <c r="I24" s="94">
        <f>VLOOKUP($L$6,EDU.ARTISTICA!$A$11:$AV$55,14,FALSE)</f>
        <v>96</v>
      </c>
      <c r="J24" s="94">
        <f>VLOOKUP($L$6,EDU.ARTISTICA!$A$11:$AV$55,16,FALSE)</f>
        <v>95</v>
      </c>
      <c r="K24" s="94">
        <f>VLOOKUP($L$6,EDU.ARTISTICA!$A$11:$AV$55,18,FALSE)</f>
        <v>90</v>
      </c>
      <c r="L24" s="94">
        <f>VLOOKUP($L$6,EDU.ARTISTICA!$A$11:$AV$55,20,FALSE)</f>
        <v>94</v>
      </c>
      <c r="M24" s="94">
        <f>VLOOKUP($L$6,EDU.ARTISTICA!$A$11:$AV$55,22,FALSE)</f>
        <v>95</v>
      </c>
      <c r="N24" s="94">
        <f>VLOOKUP($L$6,EDU.ARTISTICA!$A$11:$AV$55,24,FALSE)</f>
        <v>93</v>
      </c>
      <c r="O24" s="94">
        <f>VLOOKUP($L$6,EDU.ARTISTICA!$A$11:$AV$55,26,FALSE)</f>
        <v>94</v>
      </c>
      <c r="P24" s="94">
        <f>VLOOKUP($L$6,EDU.ARTISTICA!$A$11:$AV$55,28,FALSE)</f>
        <v>95</v>
      </c>
      <c r="Q24" s="94">
        <f>VLOOKUP($L$6,EDU.ARTISTICA!$A$11:$AV$55,30,FALSE)</f>
        <v>90</v>
      </c>
      <c r="R24" s="94">
        <f>VLOOKUP($L$6,EDU.ARTISTICA!$A$11:$AV$55,32,FALSE)</f>
        <v>94</v>
      </c>
      <c r="S24" s="94">
        <f>VLOOKUP($L$6,EDU.ARTISTICA!$A$11:$AV$55,34,FALSE)</f>
        <v>95</v>
      </c>
      <c r="T24" s="288">
        <f>VLOOKUP($L$6,EDU.ARTISTICA!$A$11:$AV$55,36,FALSE)</f>
        <v>95</v>
      </c>
      <c r="U24" s="288">
        <f>VLOOKUP($L$6,EDU.ARTISTICA!$A$11:$AV$55,37,FALSE)</f>
        <v>94</v>
      </c>
      <c r="V24" s="288">
        <f>VLOOKUP($L$6,EDU.ARTISTICA!$A$11:$AV$55,38,FALSE)</f>
        <v>94</v>
      </c>
      <c r="W24" s="288">
        <f>VLOOKUP($L$6,EDU.ARTISTICA!$A$11:$AV$55,39,FALSE)</f>
        <v>93.5</v>
      </c>
      <c r="X24" s="303">
        <f>VLOOKUP($L$6,EDU.ARTISTICA!$A$11:$AV$55,40,FALSE)</f>
        <v>94.125</v>
      </c>
      <c r="Y24" s="305">
        <f>VLOOKUP($L$6,EDU.ARTISTICA!$A$11:$AV$55,41,FALSE)</f>
        <v>0</v>
      </c>
      <c r="Z24" s="282" t="str">
        <f>VLOOKUP($L$6,EDU.ARTISTICA!$A$11:$BB$55,43,FALSE)</f>
        <v/>
      </c>
      <c r="AA24" s="282">
        <f>VLOOKUP($L$6,EDU.ARTISTICA!$A$11:$BB$55,44,FALSE)</f>
        <v>0</v>
      </c>
      <c r="AB24" s="282">
        <f>VLOOKUP($L$6,EDU.ARTISTICA!$A$11:$BB$55,45,FALSE)</f>
        <v>0</v>
      </c>
      <c r="AC24" s="305" t="str">
        <f>VLOOKUP($L$6,EDU.ARTISTICA!$A$11:$BB$55,46,FALSE)</f>
        <v/>
      </c>
      <c r="AD24" s="284" t="str">
        <f>VLOOKUP($L$6,EDU.ARTISTICA!$A$11:$BB$55,47,FALSE)</f>
        <v/>
      </c>
      <c r="AE24" s="282">
        <f>VLOOKUP($L$6,EDU.ARTISTICA!$A$11:$BB$55,48,FALSE)</f>
        <v>0</v>
      </c>
      <c r="AF24" s="282">
        <f>VLOOKUP($L$6,EDU.ARTISTICA!$A$11:$BB$55,49,FALSE)</f>
        <v>0</v>
      </c>
      <c r="AG24" s="307" t="str">
        <f>VLOOKUP($L$6,EDU.ARTISTICA!$A$11:$BB$55,50,FALSE)</f>
        <v/>
      </c>
      <c r="AH24" s="305" t="str">
        <f>VLOOKUP($L$6,EDU.ARTISTICA!$A$11:$BB$55,51,FALSE)</f>
        <v/>
      </c>
      <c r="AI24" s="282">
        <f>VLOOKUP($L$6,EDU.ARTISTICA!$A$11:$BB$55,52,FALSE)</f>
        <v>0</v>
      </c>
      <c r="AJ24" s="303">
        <f>VLOOKUP($L$6,EDU.ARTISTICA!$A$11:$BB$55,53,FALSE)</f>
        <v>94.125</v>
      </c>
      <c r="AK24" s="309" t="str">
        <f>VLOOKUP($L$6,EDU.ARTISTICA!$A$11:$BB$55,54,FALSE)</f>
        <v/>
      </c>
    </row>
    <row r="25" spans="1:37" ht="19.25" customHeight="1" x14ac:dyDescent="0.2">
      <c r="A25" s="292"/>
      <c r="B25" s="274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89"/>
      <c r="U25" s="289"/>
      <c r="V25" s="289"/>
      <c r="W25" s="289"/>
      <c r="X25" s="304"/>
      <c r="Y25" s="306"/>
      <c r="Z25" s="283"/>
      <c r="AA25" s="283"/>
      <c r="AB25" s="283"/>
      <c r="AC25" s="306"/>
      <c r="AD25" s="285"/>
      <c r="AE25" s="283"/>
      <c r="AF25" s="283"/>
      <c r="AG25" s="308"/>
      <c r="AH25" s="306"/>
      <c r="AI25" s="283"/>
      <c r="AJ25" s="304"/>
      <c r="AK25" s="310"/>
    </row>
    <row r="26" spans="1:37" ht="19.25" customHeight="1" x14ac:dyDescent="0.2">
      <c r="A26" s="292"/>
      <c r="B26" s="273" t="s">
        <v>27</v>
      </c>
      <c r="C26" s="93" t="s">
        <v>88</v>
      </c>
      <c r="D26" s="94">
        <f>VLOOKUP($L$6,EDU.FISICA!$A$11:$AV$55,4,FALSE)</f>
        <v>92</v>
      </c>
      <c r="E26" s="94">
        <f>VLOOKUP($L$6,EDU.FISICA!$A$11:$AV$55,6,FALSE)</f>
        <v>90</v>
      </c>
      <c r="F26" s="94">
        <f>VLOOKUP($L$6,EDU.FISICA!$A$11:$AV$55,8,FALSE)</f>
        <v>90</v>
      </c>
      <c r="G26" s="94">
        <f>VLOOKUP($L$6,EDU.FISICA!$A$11:$AV$55,10,FALSE)</f>
        <v>90</v>
      </c>
      <c r="H26" s="94">
        <f>VLOOKUP($L$6,EDU.FISICA!$A$11:$AV$55,12,FALSE)</f>
        <v>95</v>
      </c>
      <c r="I26" s="94">
        <f>VLOOKUP($L$6,EDU.FISICA!$A$11:$AV$55,14,FALSE)</f>
        <v>100</v>
      </c>
      <c r="J26" s="94">
        <f>VLOOKUP($L$6,EDU.FISICA!$A$11:$AV$55,16,FALSE)</f>
        <v>95</v>
      </c>
      <c r="K26" s="94">
        <f>VLOOKUP($L$6,EDU.FISICA!$A$11:$AV$55,18,FALSE)</f>
        <v>90</v>
      </c>
      <c r="L26" s="94">
        <f>VLOOKUP($L$6,EDU.FISICA!$A$11:$AV$55,20,FALSE)</f>
        <v>90</v>
      </c>
      <c r="M26" s="94">
        <f>VLOOKUP($L$6,EDU.FISICA!$A$11:$AV$55,22,FALSE)</f>
        <v>90</v>
      </c>
      <c r="N26" s="94">
        <f>VLOOKUP($L$6,EDU.FISICA!$A$11:$AV$55,24,FALSE)</f>
        <v>90</v>
      </c>
      <c r="O26" s="94">
        <f>VLOOKUP($L$6,EDU.FISICA!$A$11:$AV$55,26,FALSE)</f>
        <v>90</v>
      </c>
      <c r="P26" s="94">
        <f>VLOOKUP($L$6,EDU.FISICA!$A$11:$AV$55,28,FALSE)</f>
        <v>95</v>
      </c>
      <c r="Q26" s="94">
        <f>VLOOKUP($L$6,EDU.FISICA!$A$11:$AV$55,30,FALSE)</f>
        <v>90</v>
      </c>
      <c r="R26" s="94">
        <f>VLOOKUP($L$6,EDU.FISICA!$A$11:$AV$55,32,FALSE)</f>
        <v>90</v>
      </c>
      <c r="S26" s="94">
        <f>VLOOKUP($L$6,EDU.FISICA!$A$11:$AV$55,34,FALSE)</f>
        <v>95</v>
      </c>
      <c r="T26" s="288">
        <f>VLOOKUP($L$6,EDU.FISICA!$A$11:$AV$55,36,FALSE)</f>
        <v>90.5</v>
      </c>
      <c r="U26" s="288">
        <f>VLOOKUP($L$6,EDU.FISICA!$A$11:$AV$55,37,FALSE)</f>
        <v>95</v>
      </c>
      <c r="V26" s="288">
        <f>VLOOKUP($L$6,EDU.FISICA!$A$11:$AV$55,38,FALSE)</f>
        <v>90</v>
      </c>
      <c r="W26" s="288">
        <f>VLOOKUP($L$6,EDU.FISICA!$A$11:$AV$55,39,FALSE)</f>
        <v>92.5</v>
      </c>
      <c r="X26" s="303">
        <f>VLOOKUP($L$6,EDU.FISICA!$A$11:$AV$55,40,FALSE)</f>
        <v>92</v>
      </c>
      <c r="Y26" s="305">
        <f>VLOOKUP($L$6,EDU.FISICA!$A$11:$AV$55,41,FALSE)</f>
        <v>0</v>
      </c>
      <c r="Z26" s="282" t="str">
        <f>VLOOKUP($L$6,EDU.FISICA!$A$11:$BB$55,43,FALSE)</f>
        <v/>
      </c>
      <c r="AA26" s="282">
        <f>VLOOKUP($L$6,EDU.FISICA!$A$11:$BB$55,44,FALSE)</f>
        <v>0</v>
      </c>
      <c r="AB26" s="282">
        <f>VLOOKUP($L$6,EDU.FISICA!$A$11:$BB$55,45,FALSE)</f>
        <v>0</v>
      </c>
      <c r="AC26" s="305" t="str">
        <f>VLOOKUP($L$6,EDU.FISICA!$A$11:$BB$55,46,FALSE)</f>
        <v/>
      </c>
      <c r="AD26" s="284" t="str">
        <f>VLOOKUP($L$6,EDU.FISICA!$A$11:$BB$55,47,FALSE)</f>
        <v/>
      </c>
      <c r="AE26" s="282">
        <f>VLOOKUP($L$6,EDU.FISICA!$A$11:$BB$55,48,FALSE)</f>
        <v>0</v>
      </c>
      <c r="AF26" s="282">
        <f>VLOOKUP($L$6,EDU.FISICA!$A$11:$BB$55,49,FALSE)</f>
        <v>0</v>
      </c>
      <c r="AG26" s="307" t="str">
        <f>VLOOKUP($L$6,EDU.FISICA!$A$11:$BB$55,50,FALSE)</f>
        <v/>
      </c>
      <c r="AH26" s="305" t="str">
        <f>VLOOKUP($L$6,EDU.FISICA!$A$11:$BB$55,51,FALSE)</f>
        <v/>
      </c>
      <c r="AI26" s="282">
        <f>VLOOKUP($L$6,EDU.FISICA!$A$11:$BB$55,52,FALSE)</f>
        <v>0</v>
      </c>
      <c r="AJ26" s="303">
        <f>VLOOKUP($L$6,EDU.FISICA!$A$11:$BB$55,53,FALSE)</f>
        <v>92</v>
      </c>
      <c r="AK26" s="309" t="str">
        <f>VLOOKUP($L$6,EDU.FISICA!$A$11:$BB$55,54,FALSE)</f>
        <v/>
      </c>
    </row>
    <row r="27" spans="1:37" ht="19.25" customHeight="1" x14ac:dyDescent="0.2">
      <c r="A27" s="292"/>
      <c r="B27" s="274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89"/>
      <c r="U27" s="289"/>
      <c r="V27" s="289"/>
      <c r="W27" s="289"/>
      <c r="X27" s="304"/>
      <c r="Y27" s="306"/>
      <c r="Z27" s="283"/>
      <c r="AA27" s="283"/>
      <c r="AB27" s="283"/>
      <c r="AC27" s="306"/>
      <c r="AD27" s="285"/>
      <c r="AE27" s="283"/>
      <c r="AF27" s="283"/>
      <c r="AG27" s="308"/>
      <c r="AH27" s="306"/>
      <c r="AI27" s="283"/>
      <c r="AJ27" s="304"/>
      <c r="AK27" s="310"/>
    </row>
    <row r="28" spans="1:37" ht="19.25" customHeight="1" x14ac:dyDescent="0.2">
      <c r="A28" s="292"/>
      <c r="B28" s="290" t="s">
        <v>28</v>
      </c>
      <c r="C28" s="93" t="s">
        <v>88</v>
      </c>
      <c r="D28" s="94">
        <f>VLOOKUP($L$6,RELIGION!$A$11:$AV$55,4,FALSE)</f>
        <v>90</v>
      </c>
      <c r="E28" s="94">
        <f>VLOOKUP($L$6,RELIGION!$A$11:$AV$55,6,FALSE)</f>
        <v>89</v>
      </c>
      <c r="F28" s="94">
        <f>VLOOKUP($L$6,RELIGION!$A$11:$AV$55,8,FALSE)</f>
        <v>88</v>
      </c>
      <c r="G28" s="94">
        <f>VLOOKUP($L$6,RELIGION!$A$11:$AV$55,10,FALSE)</f>
        <v>89</v>
      </c>
      <c r="H28" s="94">
        <f>VLOOKUP($L$6,RELIGION!$A$11:$AV$55,12,FALSE)</f>
        <v>90</v>
      </c>
      <c r="I28" s="94">
        <f>VLOOKUP($L$6,RELIGION!$A$11:$AV$55,14,FALSE)</f>
        <v>88</v>
      </c>
      <c r="J28" s="94">
        <f>VLOOKUP($L$6,RELIGION!$A$11:$AV$55,16,FALSE)</f>
        <v>90</v>
      </c>
      <c r="K28" s="94">
        <f>VLOOKUP($L$6,RELIGION!$A$11:$AV$55,18,FALSE)</f>
        <v>89</v>
      </c>
      <c r="L28" s="94">
        <f>VLOOKUP($L$6,RELIGION!$A$11:$AV$55,20,FALSE)</f>
        <v>89</v>
      </c>
      <c r="M28" s="94">
        <f>VLOOKUP($L$6,RELIGION!$A$11:$AV$55,22,FALSE)</f>
        <v>90</v>
      </c>
      <c r="N28" s="94">
        <f>VLOOKUP($L$6,RELIGION!$A$11:$AV$55,24,FALSE)</f>
        <v>92</v>
      </c>
      <c r="O28" s="94">
        <f>VLOOKUP($L$6,RELIGION!$A$11:$AV$55,26,FALSE)</f>
        <v>88</v>
      </c>
      <c r="P28" s="94">
        <f>VLOOKUP($L$6,RELIGION!$A$11:$AV$55,28,FALSE)</f>
        <v>89</v>
      </c>
      <c r="Q28" s="94">
        <f>VLOOKUP($L$6,RELIGION!$A$11:$AV$55,30,FALSE)</f>
        <v>88</v>
      </c>
      <c r="R28" s="94">
        <f>VLOOKUP($L$6,RELIGION!$A$11:$AV$55,32,FALSE)</f>
        <v>87</v>
      </c>
      <c r="S28" s="94">
        <f>VLOOKUP($L$6,RELIGION!$A$11:$AV$55,34,FALSE)</f>
        <v>90</v>
      </c>
      <c r="T28" s="288">
        <f>VLOOKUP($L$6,RELIGION!$A$11:$AV$55,36,FALSE)</f>
        <v>89</v>
      </c>
      <c r="U28" s="288">
        <f>VLOOKUP($L$6,RELIGION!$A$11:$AV$55,37,FALSE)</f>
        <v>89.25</v>
      </c>
      <c r="V28" s="288">
        <f>VLOOKUP($L$6,RELIGION!$A$11:$AV$55,38,FALSE)</f>
        <v>89.75</v>
      </c>
      <c r="W28" s="288">
        <f>VLOOKUP($L$6,RELIGION!$A$11:$AV$55,39,FALSE)</f>
        <v>88.5</v>
      </c>
      <c r="X28" s="303">
        <f>VLOOKUP($L$6,RELIGION!$A$11:$AV$55,40,FALSE)</f>
        <v>89.125</v>
      </c>
      <c r="Y28" s="305">
        <f>VLOOKUP($L$6,RELIGION!$A$11:$AV$55,41,FALSE)</f>
        <v>0</v>
      </c>
      <c r="Z28" s="282" t="str">
        <f>VLOOKUP($L$6,RELIGION!$A$11:$BB$55,43,FALSE)</f>
        <v/>
      </c>
      <c r="AA28" s="282">
        <f>VLOOKUP($L$6,RELIGION!$A$11:$BB$55,44,FALSE)</f>
        <v>0</v>
      </c>
      <c r="AB28" s="282">
        <f>VLOOKUP($L$6,RELIGION!$A$11:$BB$55,45,FALSE)</f>
        <v>0</v>
      </c>
      <c r="AC28" s="305" t="str">
        <f>VLOOKUP($L$6,RELIGION!$A$11:$BB$55,46,FALSE)</f>
        <v/>
      </c>
      <c r="AD28" s="284" t="str">
        <f>VLOOKUP($L$6,RELIGION!$A$11:$BB$55,47,FALSE)</f>
        <v/>
      </c>
      <c r="AE28" s="282">
        <f>VLOOKUP($L$6,RELIGION!$A$11:$BB$55,48,FALSE)</f>
        <v>0</v>
      </c>
      <c r="AF28" s="282">
        <f>VLOOKUP($L$6,RELIGION!$A$11:$BB$55,49,FALSE)</f>
        <v>0</v>
      </c>
      <c r="AG28" s="307" t="str">
        <f>VLOOKUP($L$6,RELIGION!$A$11:$BB$55,50,FALSE)</f>
        <v/>
      </c>
      <c r="AH28" s="305" t="str">
        <f>VLOOKUP($L$6,RELIGION!$A$11:$BB$55,51,FALSE)</f>
        <v/>
      </c>
      <c r="AI28" s="282">
        <f>VLOOKUP($L$6,RELIGION!$A$11:$BB$55,52,FALSE)</f>
        <v>0</v>
      </c>
      <c r="AJ28" s="303">
        <f>VLOOKUP($L$6,RELIGION!$A$11:$BB$55,53,FALSE)</f>
        <v>89.125</v>
      </c>
      <c r="AK28" s="309" t="str">
        <f>VLOOKUP($L$6,RELIGION!$A$11:$BB$55,54,FALSE)</f>
        <v/>
      </c>
    </row>
    <row r="29" spans="1:37" ht="19.25" customHeight="1" x14ac:dyDescent="0.2">
      <c r="A29" s="293"/>
      <c r="B29" s="290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89"/>
      <c r="U29" s="289"/>
      <c r="V29" s="289"/>
      <c r="W29" s="289"/>
      <c r="X29" s="304"/>
      <c r="Y29" s="306"/>
      <c r="Z29" s="283"/>
      <c r="AA29" s="283"/>
      <c r="AB29" s="283"/>
      <c r="AC29" s="306"/>
      <c r="AD29" s="285"/>
      <c r="AE29" s="283"/>
      <c r="AF29" s="283"/>
      <c r="AG29" s="308"/>
      <c r="AH29" s="306"/>
      <c r="AI29" s="283"/>
      <c r="AJ29" s="304"/>
      <c r="AK29" s="310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Z21" sqref="Z21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219</v>
      </c>
    </row>
    <row r="2" spans="1:38" ht="10.75" customHeight="1" x14ac:dyDescent="0.2">
      <c r="D2" s="139"/>
    </row>
    <row r="7" spans="1:38" x14ac:dyDescent="0.2">
      <c r="I7" s="179" t="s">
        <v>127</v>
      </c>
      <c r="J7" s="179"/>
      <c r="K7" s="180">
        <v>10658</v>
      </c>
      <c r="L7" s="180"/>
    </row>
    <row r="8" spans="1:38" ht="16" thickBot="1" x14ac:dyDescent="0.25"/>
    <row r="9" spans="1:38" ht="54.5" customHeight="1" thickBot="1" x14ac:dyDescent="0.25">
      <c r="B9" s="166" t="s">
        <v>68</v>
      </c>
      <c r="C9" s="166"/>
      <c r="D9" s="173" t="s">
        <v>69</v>
      </c>
      <c r="E9" s="174"/>
      <c r="F9" s="174"/>
      <c r="G9" s="175"/>
      <c r="H9" s="173" t="s">
        <v>70</v>
      </c>
      <c r="I9" s="174"/>
      <c r="J9" s="174"/>
      <c r="K9" s="175"/>
      <c r="L9" s="176" t="s">
        <v>71</v>
      </c>
      <c r="M9" s="177"/>
      <c r="N9" s="177"/>
      <c r="O9" s="178"/>
      <c r="P9" s="173" t="s">
        <v>72</v>
      </c>
      <c r="Q9" s="174"/>
      <c r="R9" s="174"/>
      <c r="S9" s="175"/>
      <c r="T9" s="176" t="s">
        <v>131</v>
      </c>
      <c r="U9" s="177"/>
      <c r="V9" s="177"/>
      <c r="W9" s="178"/>
      <c r="X9" s="173" t="s">
        <v>73</v>
      </c>
      <c r="Y9" s="174"/>
      <c r="Z9" s="174"/>
      <c r="AA9" s="175"/>
      <c r="AB9" s="173" t="s">
        <v>74</v>
      </c>
      <c r="AC9" s="174"/>
      <c r="AD9" s="174"/>
      <c r="AE9" s="175"/>
      <c r="AF9" s="173" t="s">
        <v>75</v>
      </c>
      <c r="AG9" s="174"/>
      <c r="AH9" s="174"/>
      <c r="AI9" s="175"/>
      <c r="AJ9" s="173" t="s">
        <v>76</v>
      </c>
      <c r="AK9" s="174"/>
      <c r="AL9" s="175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ANGELICA MARIA</v>
      </c>
      <c r="C11" s="116" t="str">
        <f>ESPANOL!C11</f>
        <v>CARRERA DE LA CRUZ</v>
      </c>
      <c r="D11" s="117">
        <f>ESPANOL!$AN11</f>
        <v>90.9375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83.5625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89.8125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78.0625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88.75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84.6875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90.125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ANNY MICHELY</v>
      </c>
      <c r="C12" s="116" t="str">
        <f>ESPANOL!C12</f>
        <v>MONTERO ESTRELLA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19.6875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19.6875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ANYI PATRICIA</v>
      </c>
      <c r="C13" s="116" t="str">
        <f>ESPANOL!C13</f>
        <v>MONTES DE OCA MEJIA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0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ARIEL</v>
      </c>
      <c r="C14" s="116" t="str">
        <f>ESPANOL!C14</f>
        <v>MELO VIZCAINO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71.5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74.9375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73.9375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81.75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76.1875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74.8125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CARLOS JOSE</v>
      </c>
      <c r="C15" s="116" t="str">
        <f>ESPANOL!C15</f>
        <v xml:space="preserve">BRAZOBAN </v>
      </c>
      <c r="D15" s="117">
        <f>ESPANOL!AN15</f>
        <v>79.5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71.5625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75.875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71.25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74.5625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74.125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86.5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CESAR AUGUSTO</v>
      </c>
      <c r="C16" s="116" t="str">
        <f>ESPANOL!C16</f>
        <v>MONTAS VASQUEZ</v>
      </c>
      <c r="D16" s="117">
        <f>ESPANOL!AN16</f>
        <v>95.75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99.1875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94.375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90.3125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94.125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92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89.125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CHERLANDE</v>
      </c>
      <c r="C17" s="116" t="str">
        <f>ESPANOL!C17</f>
        <v xml:space="preserve">JEAN-FRANCOIS </v>
      </c>
      <c r="D17" s="117">
        <f>ESPANOL!AN17</f>
        <v>89.4375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94.375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90.6875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88.625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80.25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90.1875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89.625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CLARY</v>
      </c>
      <c r="C18" s="116" t="str">
        <f>ESPANOL!C18</f>
        <v>D OLEO MORILLO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75.5625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73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72.8125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76.375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DEVORA VICTORIA</v>
      </c>
      <c r="C19" s="116" t="str">
        <f>ESPANOL!C19</f>
        <v>SEPULVEDA VASQUEZ</v>
      </c>
      <c r="D19" s="117">
        <f>ESPANOL!AN19</f>
        <v>85.8125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75.875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77.6875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75.5625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82.0625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76.0625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89.875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DIANA YASMIN</v>
      </c>
      <c r="C20" s="116" t="str">
        <f>ESPANOL!C20</f>
        <v>LEYBA CEBALLOS</v>
      </c>
      <c r="D20" s="117">
        <f>ESPANOL!AN20</f>
        <v>89.125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88.625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85.1875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81.6875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88.625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81.6875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89.625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EDISON MANUEL</v>
      </c>
      <c r="C21" s="116" t="str">
        <f>ESPANOL!C21</f>
        <v>SORIANO MARTINEZ</v>
      </c>
      <c r="D21" s="117">
        <f>ESPANOL!AN21</f>
        <v>74.8125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73.1875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78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70.9375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71.25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71.625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73.75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EDUARDO ANTONIO</v>
      </c>
      <c r="C22" s="116" t="str">
        <f>ESPANOL!C22</f>
        <v>FELIZ CORDERO</v>
      </c>
      <c r="D22" s="117">
        <f>ESPANOL!AN22</f>
        <v>73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73.375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75.6875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79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74.6875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79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73.125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EMANUEL</v>
      </c>
      <c r="C23" s="116" t="str">
        <f>ESPANOL!C23</f>
        <v xml:space="preserve">LOUIS </v>
      </c>
      <c r="D23" s="117">
        <f>ESPANOL!AN23</f>
        <v>77.3125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71.875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75.625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27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75.8125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73.0625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73.3125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ESPERANZA</v>
      </c>
      <c r="C24" s="116" t="str">
        <f>ESPANOL!C24</f>
        <v>DIAZ TUCENT</v>
      </c>
      <c r="D24" s="117">
        <f>ESPANOL!AN24</f>
        <v>89.0625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90.625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83.3125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95.0625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87.8125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95.5625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91.3125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GEIDY DAHIANA</v>
      </c>
      <c r="C25" s="116" t="str">
        <f>ESPANOL!C25</f>
        <v xml:space="preserve">MORENO 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0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HASNEL</v>
      </c>
      <c r="C26" s="116" t="str">
        <f>ESPANOL!C26</f>
        <v>BRAZOBAN DE JESUS</v>
      </c>
      <c r="D26" s="117">
        <f>ESPANOL!AN26</f>
        <v>79.0625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82.0625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80.9375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77.875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81.6875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78.5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86.0625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ILIONISE</v>
      </c>
      <c r="C27" s="116" t="str">
        <f>ESPANOL!C27</f>
        <v>JEAN BAPTISTE</v>
      </c>
      <c r="D27" s="117">
        <f>ESPANOL!AN27</f>
        <v>75.75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74.1875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75.375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76.875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74.8125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77.6875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77.3125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INGRID ESTHER</v>
      </c>
      <c r="C28" s="116" t="str">
        <f>ESPANOL!C28</f>
        <v>MONTERO SELMO</v>
      </c>
      <c r="D28" s="117">
        <f>ESPANOL!AN28</f>
        <v>90.1875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86.0625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78.625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94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84.8125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93.6875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YENDRIFER.</v>
      </c>
      <c r="C29" s="116" t="str">
        <f>ESPANOL!C29</f>
        <v>MARQUEZ MORETA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74.6875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80.875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79.9375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81.875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87.875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JOEL ALEXANDER</v>
      </c>
      <c r="C30" s="116" t="str">
        <f>ESPANOL!C30</f>
        <v>FELIZ MEDINA</v>
      </c>
      <c r="D30" s="117">
        <f>ESPANOL!AN30</f>
        <v>79.6875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71.75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79.3125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43.0625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84.3125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73.6875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77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JUAN LUIS</v>
      </c>
      <c r="C31" s="116" t="str">
        <f>ESPANOL!C31</f>
        <v>MARTINEZ DE JESUS</v>
      </c>
      <c r="D31" s="117">
        <f>ESPANOL!AN31</f>
        <v>79.6875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73.5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83.4375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70.3125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84.125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79.625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84.75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LUISANNA</v>
      </c>
      <c r="C32" s="116" t="str">
        <f>ESPANOL!C32</f>
        <v xml:space="preserve">FERRAND </v>
      </c>
      <c r="D32" s="117">
        <f>ESPANOL!AN32</f>
        <v>77.375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81.625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77.5625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75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85.25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MARIA ALEXANDRA</v>
      </c>
      <c r="C33" s="116" t="str">
        <f>ESPANOL!C33</f>
        <v xml:space="preserve">MADE </v>
      </c>
      <c r="D33" s="117">
        <f>ESPANOL!AN33</f>
        <v>92.1875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86.3125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82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80.25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88.5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80.6875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82.625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MARIANA</v>
      </c>
      <c r="C34" s="116" t="str">
        <f>ESPANOL!C34</f>
        <v>AMADOR SANTOS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35.9375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19.25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84.375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5.6875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MARIANGELA</v>
      </c>
      <c r="C35" s="116" t="str">
        <f>ESPANOL!C35</f>
        <v>MONTERO FULCAR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0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MERVIN</v>
      </c>
      <c r="C36" s="116" t="str">
        <f>ESPANOL!C36</f>
        <v>TORRES DE LA CRUZ</v>
      </c>
      <c r="D36" s="117">
        <f>ESPANOL!AN36</f>
        <v>73.4375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79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77.625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77.1875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MICHEL</v>
      </c>
      <c r="C37" s="116" t="str">
        <f>ESPANOL!C37</f>
        <v xml:space="preserve">RINCON 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74.125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72.625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71.875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71.875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73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MILAGROS ESPERANZA</v>
      </c>
      <c r="C38" s="116" t="str">
        <f>ESPANOL!C38</f>
        <v>FRIAS LARA</v>
      </c>
      <c r="D38" s="117">
        <f>ESPANOL!AN38</f>
        <v>92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81.3125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90.375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73.75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94.3125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73.75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90.125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166" t="s">
        <v>68</v>
      </c>
      <c r="C41" s="166"/>
      <c r="D41" s="167" t="s">
        <v>69</v>
      </c>
      <c r="E41" s="168"/>
      <c r="F41" s="168"/>
      <c r="G41" s="169"/>
      <c r="H41" s="167" t="s">
        <v>70</v>
      </c>
      <c r="I41" s="168"/>
      <c r="J41" s="168"/>
      <c r="K41" s="169"/>
      <c r="L41" s="170" t="s">
        <v>71</v>
      </c>
      <c r="M41" s="171"/>
      <c r="N41" s="171"/>
      <c r="O41" s="172"/>
      <c r="P41" s="167" t="s">
        <v>72</v>
      </c>
      <c r="Q41" s="168"/>
      <c r="R41" s="168"/>
      <c r="S41" s="169"/>
      <c r="T41" s="170" t="s">
        <v>131</v>
      </c>
      <c r="U41" s="171"/>
      <c r="V41" s="171"/>
      <c r="W41" s="172"/>
      <c r="X41" s="167" t="s">
        <v>73</v>
      </c>
      <c r="Y41" s="168"/>
      <c r="Z41" s="168"/>
      <c r="AA41" s="169"/>
      <c r="AB41" s="167" t="s">
        <v>74</v>
      </c>
      <c r="AC41" s="168"/>
      <c r="AD41" s="168"/>
      <c r="AE41" s="169"/>
      <c r="AF41" s="167" t="s">
        <v>75</v>
      </c>
      <c r="AG41" s="168"/>
      <c r="AH41" s="168"/>
      <c r="AI41" s="169"/>
      <c r="AJ41" s="167" t="s">
        <v>76</v>
      </c>
      <c r="AK41" s="168"/>
      <c r="AL41" s="169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NOELIA</v>
      </c>
      <c r="C43" s="116" t="str">
        <f>ESPANOL!C39</f>
        <v>MEJIA MARTINEZ</v>
      </c>
      <c r="D43" s="119">
        <f>ESPANOL!AN39</f>
        <v>87.625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89.6875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82.3125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98.3125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85.5625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97.375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85.3125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RENE</v>
      </c>
      <c r="C44" s="116" t="str">
        <f>ESPANOL!C40</f>
        <v xml:space="preserve">FELIZ </v>
      </c>
      <c r="D44" s="119">
        <f>ESPANOL!AN40</f>
        <v>75.875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82.375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81.75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87.25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76.4375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87.5625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83.875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RUTH ESTHER</v>
      </c>
      <c r="C45" s="116" t="str">
        <f>ESPANOL!C41</f>
        <v>FIGUEROA NUÑEZ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72.5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72.8125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SCARLEN  ARIANA</v>
      </c>
      <c r="C46" s="116" t="str">
        <f>ESPANOL!C42</f>
        <v xml:space="preserve">MORENO </v>
      </c>
      <c r="D46" s="119">
        <f>ESPANOL!AN42</f>
        <v>93.625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79.6875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80.75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93.125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77.1875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VICKY LISBETH</v>
      </c>
      <c r="C47" s="116" t="str">
        <f>ESPANOL!C43</f>
        <v>PARRA  PERALTA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87.8125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87.9375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YERLIN VIANEYRI</v>
      </c>
      <c r="C48" s="116" t="str">
        <f>ESPANOL!C44</f>
        <v>MERCADO BERROA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YOMAIRI</v>
      </c>
      <c r="C49" s="116" t="str">
        <f>ESPANOL!C45</f>
        <v>MENDOZA PRENZA</v>
      </c>
      <c r="D49" s="119">
        <f>ESPANOL!AN45</f>
        <v>46.875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182" t="s">
        <v>128</v>
      </c>
      <c r="C55" s="182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82" t="s">
        <v>129</v>
      </c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</row>
    <row r="56" spans="1:38" ht="16" x14ac:dyDescent="0.2">
      <c r="B56" s="181" t="s">
        <v>125</v>
      </c>
      <c r="C56" s="181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81" t="s">
        <v>83</v>
      </c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</row>
    <row r="57" spans="1:38" ht="16" x14ac:dyDescent="0.2">
      <c r="B57" s="183"/>
      <c r="C57" s="183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182" t="s">
        <v>84</v>
      </c>
      <c r="C61" s="182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181" t="s">
        <v>85</v>
      </c>
      <c r="C62" s="181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82" t="s">
        <v>126</v>
      </c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</row>
    <row r="63" spans="1:38" ht="16" x14ac:dyDescent="0.2">
      <c r="B63" s="183" t="s">
        <v>86</v>
      </c>
      <c r="C63" s="183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83" t="s">
        <v>87</v>
      </c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11" t="s">
        <v>138</v>
      </c>
      <c r="B5" s="311"/>
      <c r="C5" s="311"/>
      <c r="D5" s="311"/>
      <c r="E5" s="311"/>
      <c r="F5" s="311"/>
      <c r="G5" s="311"/>
      <c r="H5" s="135"/>
      <c r="I5" s="311" t="s">
        <v>138</v>
      </c>
      <c r="J5" s="311"/>
      <c r="K5" s="311"/>
      <c r="L5" s="311"/>
      <c r="M5" s="311"/>
      <c r="N5" s="311"/>
      <c r="O5" s="311"/>
      <c r="P5" s="131"/>
    </row>
    <row r="6" spans="1:16" ht="16" x14ac:dyDescent="0.2">
      <c r="A6" s="253" t="s">
        <v>141</v>
      </c>
      <c r="B6" s="253"/>
      <c r="C6" s="253"/>
      <c r="D6" s="253"/>
      <c r="E6" s="253"/>
      <c r="F6" s="253"/>
      <c r="G6" s="253"/>
      <c r="H6" s="253"/>
      <c r="I6" s="253" t="s">
        <v>141</v>
      </c>
      <c r="J6" s="253"/>
      <c r="K6" s="253"/>
      <c r="L6" s="253"/>
      <c r="M6" s="253"/>
      <c r="N6" s="253"/>
      <c r="O6" s="253"/>
      <c r="P6" s="253"/>
    </row>
    <row r="7" spans="1:16" ht="16" x14ac:dyDescent="0.2">
      <c r="A7" s="253" t="s">
        <v>29</v>
      </c>
      <c r="B7" s="253"/>
      <c r="C7" s="253"/>
      <c r="D7" s="253"/>
      <c r="E7" s="253"/>
      <c r="F7" s="253"/>
      <c r="G7" s="253"/>
      <c r="H7" s="253"/>
      <c r="I7" s="253" t="s">
        <v>29</v>
      </c>
      <c r="J7" s="253"/>
      <c r="K7" s="253"/>
      <c r="L7" s="253"/>
      <c r="M7" s="253"/>
      <c r="N7" s="253"/>
      <c r="O7" s="253"/>
      <c r="P7" s="253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12"/>
      <c r="D9" s="312"/>
      <c r="E9" s="312"/>
      <c r="F9" s="1"/>
      <c r="G9" s="102"/>
      <c r="I9" s="97" t="s">
        <v>6</v>
      </c>
      <c r="J9" s="2"/>
      <c r="K9" s="312"/>
      <c r="L9" s="312"/>
      <c r="M9" s="312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313" t="s">
        <v>139</v>
      </c>
      <c r="F11" s="313"/>
      <c r="G11" s="136"/>
      <c r="I11" s="97" t="s">
        <v>116</v>
      </c>
      <c r="J11" s="101"/>
      <c r="K11" s="97" t="s">
        <v>65</v>
      </c>
      <c r="L11" s="101"/>
      <c r="M11" s="313" t="s">
        <v>139</v>
      </c>
      <c r="N11" s="313"/>
      <c r="O11" s="136"/>
    </row>
    <row r="12" spans="1:16" ht="8.25" customHeight="1" x14ac:dyDescent="0.2"/>
    <row r="13" spans="1:16" ht="17.5" customHeight="1" x14ac:dyDescent="0.2">
      <c r="A13" s="255" t="s">
        <v>7</v>
      </c>
      <c r="B13" s="255"/>
      <c r="C13" s="255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56" t="s">
        <v>7</v>
      </c>
      <c r="J13" s="255"/>
      <c r="K13" s="255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254" t="s">
        <v>8</v>
      </c>
      <c r="B14" s="254"/>
      <c r="C14" s="254"/>
      <c r="D14" s="3"/>
      <c r="E14" s="3"/>
      <c r="F14" s="3"/>
      <c r="G14" s="132"/>
      <c r="I14" s="254" t="s">
        <v>8</v>
      </c>
      <c r="J14" s="254"/>
      <c r="K14" s="254"/>
      <c r="L14" s="3"/>
      <c r="M14" s="3"/>
      <c r="N14" s="3"/>
      <c r="O14" s="132"/>
    </row>
    <row r="15" spans="1:16" ht="18" customHeight="1" x14ac:dyDescent="0.2">
      <c r="A15" s="254" t="s">
        <v>118</v>
      </c>
      <c r="B15" s="254"/>
      <c r="C15" s="254"/>
      <c r="D15" s="3"/>
      <c r="E15" s="3"/>
      <c r="F15" s="3"/>
      <c r="G15" s="7"/>
      <c r="I15" s="254" t="s">
        <v>118</v>
      </c>
      <c r="J15" s="254"/>
      <c r="K15" s="254"/>
      <c r="L15" s="3"/>
      <c r="M15" s="3"/>
      <c r="N15" s="3"/>
      <c r="O15" s="7"/>
    </row>
    <row r="16" spans="1:16" ht="18" customHeight="1" x14ac:dyDescent="0.2">
      <c r="A16" s="254" t="s">
        <v>9</v>
      </c>
      <c r="B16" s="254"/>
      <c r="C16" s="254"/>
      <c r="D16" s="3"/>
      <c r="E16" s="3"/>
      <c r="F16" s="3"/>
      <c r="G16" s="7"/>
      <c r="I16" s="254" t="s">
        <v>9</v>
      </c>
      <c r="J16" s="254"/>
      <c r="K16" s="254"/>
      <c r="L16" s="3"/>
      <c r="M16" s="3"/>
      <c r="N16" s="3"/>
      <c r="O16" s="7"/>
    </row>
    <row r="17" spans="1:16" ht="18" customHeight="1" x14ac:dyDescent="0.2">
      <c r="A17" s="254" t="s">
        <v>10</v>
      </c>
      <c r="B17" s="254"/>
      <c r="C17" s="254"/>
      <c r="D17" s="3"/>
      <c r="E17" s="3"/>
      <c r="F17" s="3"/>
      <c r="G17" s="7"/>
      <c r="I17" s="254" t="s">
        <v>10</v>
      </c>
      <c r="J17" s="254"/>
      <c r="K17" s="254"/>
      <c r="L17" s="3"/>
      <c r="M17" s="3"/>
      <c r="N17" s="3"/>
      <c r="O17" s="7"/>
    </row>
    <row r="18" spans="1:16" ht="18" customHeight="1" x14ac:dyDescent="0.2">
      <c r="A18" s="254" t="s">
        <v>11</v>
      </c>
      <c r="B18" s="254"/>
      <c r="C18" s="254"/>
      <c r="D18" s="3"/>
      <c r="E18" s="3"/>
      <c r="F18" s="3"/>
      <c r="G18" s="7"/>
      <c r="I18" s="254" t="s">
        <v>11</v>
      </c>
      <c r="J18" s="254"/>
      <c r="K18" s="254"/>
      <c r="L18" s="3"/>
      <c r="M18" s="3"/>
      <c r="N18" s="3"/>
      <c r="O18" s="7"/>
    </row>
    <row r="19" spans="1:16" ht="18" customHeight="1" x14ac:dyDescent="0.2">
      <c r="A19" s="254" t="s">
        <v>12</v>
      </c>
      <c r="B19" s="254"/>
      <c r="C19" s="254"/>
      <c r="D19" s="3"/>
      <c r="E19" s="3"/>
      <c r="F19" s="3"/>
      <c r="G19" s="7"/>
      <c r="I19" s="254" t="s">
        <v>12</v>
      </c>
      <c r="J19" s="254"/>
      <c r="K19" s="254"/>
      <c r="L19" s="3"/>
      <c r="M19" s="3"/>
      <c r="N19" s="3"/>
      <c r="O19" s="7"/>
    </row>
    <row r="20" spans="1:16" ht="18" customHeight="1" x14ac:dyDescent="0.2">
      <c r="A20" s="254" t="s">
        <v>13</v>
      </c>
      <c r="B20" s="254"/>
      <c r="C20" s="254"/>
      <c r="D20" s="3"/>
      <c r="E20" s="3"/>
      <c r="F20" s="3"/>
      <c r="G20" s="7"/>
      <c r="I20" s="254" t="s">
        <v>13</v>
      </c>
      <c r="J20" s="254"/>
      <c r="K20" s="254"/>
      <c r="L20" s="3"/>
      <c r="M20" s="3"/>
      <c r="N20" s="3"/>
      <c r="O20" s="7"/>
    </row>
    <row r="21" spans="1:16" ht="18" customHeight="1" x14ac:dyDescent="0.2">
      <c r="A21" s="254" t="s">
        <v>137</v>
      </c>
      <c r="B21" s="254"/>
      <c r="C21" s="254"/>
      <c r="D21" s="3"/>
      <c r="E21" s="3"/>
      <c r="F21" s="3"/>
      <c r="G21" s="7"/>
      <c r="I21" s="254" t="s">
        <v>137</v>
      </c>
      <c r="J21" s="254"/>
      <c r="K21" s="254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11" t="s">
        <v>138</v>
      </c>
      <c r="B30" s="311"/>
      <c r="C30" s="311"/>
      <c r="D30" s="311"/>
      <c r="E30" s="311"/>
      <c r="F30" s="311"/>
      <c r="G30" s="311"/>
      <c r="H30" s="131"/>
      <c r="I30" s="311" t="s">
        <v>138</v>
      </c>
      <c r="J30" s="311"/>
      <c r="K30" s="311"/>
      <c r="L30" s="311"/>
      <c r="M30" s="311"/>
      <c r="N30" s="311"/>
      <c r="O30" s="311"/>
      <c r="P30" s="131"/>
    </row>
    <row r="31" spans="1:16" ht="16" x14ac:dyDescent="0.2">
      <c r="A31" s="253" t="s">
        <v>141</v>
      </c>
      <c r="B31" s="253"/>
      <c r="C31" s="253"/>
      <c r="D31" s="253"/>
      <c r="E31" s="253"/>
      <c r="F31" s="253"/>
      <c r="G31" s="253"/>
      <c r="H31" s="253"/>
      <c r="I31" s="253" t="s">
        <v>141</v>
      </c>
      <c r="J31" s="253"/>
      <c r="K31" s="253"/>
      <c r="L31" s="253"/>
      <c r="M31" s="253"/>
      <c r="N31" s="253"/>
      <c r="O31" s="253"/>
      <c r="P31" s="253"/>
    </row>
    <row r="32" spans="1:16" ht="16" x14ac:dyDescent="0.2">
      <c r="A32" s="253" t="s">
        <v>29</v>
      </c>
      <c r="B32" s="253"/>
      <c r="C32" s="253"/>
      <c r="D32" s="253"/>
      <c r="E32" s="253"/>
      <c r="F32" s="253"/>
      <c r="G32" s="253"/>
      <c r="H32" s="253"/>
      <c r="I32" s="253" t="s">
        <v>29</v>
      </c>
      <c r="J32" s="253"/>
      <c r="K32" s="253"/>
      <c r="L32" s="253"/>
      <c r="M32" s="253"/>
      <c r="N32" s="253"/>
      <c r="O32" s="253"/>
      <c r="P32" s="253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12"/>
      <c r="D34" s="312"/>
      <c r="E34" s="312"/>
      <c r="F34" s="1"/>
      <c r="G34" s="102"/>
      <c r="I34" s="97" t="s">
        <v>6</v>
      </c>
      <c r="J34" s="2"/>
      <c r="K34" s="312"/>
      <c r="L34" s="312"/>
      <c r="M34" s="312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313" t="s">
        <v>139</v>
      </c>
      <c r="F36" s="313"/>
      <c r="G36" s="136"/>
      <c r="I36" s="97" t="s">
        <v>116</v>
      </c>
      <c r="J36" s="101"/>
      <c r="K36" s="97" t="s">
        <v>65</v>
      </c>
      <c r="L36" s="101"/>
      <c r="M36" s="313" t="s">
        <v>139</v>
      </c>
      <c r="N36" s="313"/>
      <c r="O36" s="136"/>
    </row>
    <row r="37" spans="1:15" ht="7.25" customHeight="1" x14ac:dyDescent="0.2"/>
    <row r="38" spans="1:15" ht="16.25" customHeight="1" x14ac:dyDescent="0.2">
      <c r="A38" s="255" t="s">
        <v>7</v>
      </c>
      <c r="B38" s="255"/>
      <c r="C38" s="255"/>
      <c r="D38" s="103" t="s">
        <v>133</v>
      </c>
      <c r="E38" s="103" t="s">
        <v>134</v>
      </c>
      <c r="F38" s="103" t="s">
        <v>135</v>
      </c>
      <c r="G38" s="103" t="s">
        <v>136</v>
      </c>
      <c r="I38" s="255" t="s">
        <v>7</v>
      </c>
      <c r="J38" s="255"/>
      <c r="K38" s="255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254" t="s">
        <v>8</v>
      </c>
      <c r="B39" s="254"/>
      <c r="C39" s="254"/>
      <c r="D39" s="3"/>
      <c r="E39" s="3"/>
      <c r="F39" s="3"/>
      <c r="G39" s="7"/>
      <c r="I39" s="254" t="s">
        <v>8</v>
      </c>
      <c r="J39" s="254"/>
      <c r="K39" s="254"/>
      <c r="L39" s="3"/>
      <c r="M39" s="3"/>
      <c r="N39" s="3"/>
      <c r="O39" s="7"/>
    </row>
    <row r="40" spans="1:15" ht="19" x14ac:dyDescent="0.2">
      <c r="A40" s="254" t="s">
        <v>118</v>
      </c>
      <c r="B40" s="254"/>
      <c r="C40" s="254"/>
      <c r="D40" s="3"/>
      <c r="E40" s="3"/>
      <c r="F40" s="3"/>
      <c r="G40" s="7"/>
      <c r="I40" s="254" t="s">
        <v>118</v>
      </c>
      <c r="J40" s="254"/>
      <c r="K40" s="254"/>
      <c r="L40" s="3"/>
      <c r="M40" s="3"/>
      <c r="N40" s="3"/>
      <c r="O40" s="7"/>
    </row>
    <row r="41" spans="1:15" ht="19" x14ac:dyDescent="0.2">
      <c r="A41" s="254" t="s">
        <v>9</v>
      </c>
      <c r="B41" s="254"/>
      <c r="C41" s="254"/>
      <c r="D41" s="3"/>
      <c r="E41" s="3"/>
      <c r="F41" s="3"/>
      <c r="G41" s="7"/>
      <c r="I41" s="254" t="s">
        <v>9</v>
      </c>
      <c r="J41" s="254"/>
      <c r="K41" s="254"/>
      <c r="L41" s="3"/>
      <c r="M41" s="3"/>
      <c r="N41" s="3"/>
      <c r="O41" s="7"/>
    </row>
    <row r="42" spans="1:15" ht="19" x14ac:dyDescent="0.2">
      <c r="A42" s="254" t="s">
        <v>10</v>
      </c>
      <c r="B42" s="254"/>
      <c r="C42" s="254"/>
      <c r="D42" s="3"/>
      <c r="E42" s="3"/>
      <c r="F42" s="3"/>
      <c r="G42" s="7"/>
      <c r="I42" s="254" t="s">
        <v>10</v>
      </c>
      <c r="J42" s="254"/>
      <c r="K42" s="254"/>
      <c r="L42" s="3"/>
      <c r="M42" s="3"/>
      <c r="N42" s="3"/>
      <c r="O42" s="7"/>
    </row>
    <row r="43" spans="1:15" ht="19" x14ac:dyDescent="0.2">
      <c r="A43" s="254" t="s">
        <v>11</v>
      </c>
      <c r="B43" s="254"/>
      <c r="C43" s="254"/>
      <c r="D43" s="3"/>
      <c r="E43" s="3"/>
      <c r="F43" s="3"/>
      <c r="G43" s="7"/>
      <c r="I43" s="254" t="s">
        <v>11</v>
      </c>
      <c r="J43" s="254"/>
      <c r="K43" s="254"/>
      <c r="L43" s="3"/>
      <c r="M43" s="3"/>
      <c r="N43" s="3"/>
      <c r="O43" s="7"/>
    </row>
    <row r="44" spans="1:15" ht="19" x14ac:dyDescent="0.2">
      <c r="A44" s="254" t="s">
        <v>12</v>
      </c>
      <c r="B44" s="254"/>
      <c r="C44" s="254"/>
      <c r="D44" s="3"/>
      <c r="E44" s="3"/>
      <c r="F44" s="3"/>
      <c r="G44" s="7"/>
      <c r="I44" s="254" t="s">
        <v>12</v>
      </c>
      <c r="J44" s="254"/>
      <c r="K44" s="254"/>
      <c r="L44" s="3"/>
      <c r="M44" s="3"/>
      <c r="N44" s="3"/>
      <c r="O44" s="7"/>
    </row>
    <row r="45" spans="1:15" ht="18" customHeight="1" x14ac:dyDescent="0.2">
      <c r="A45" s="254" t="s">
        <v>13</v>
      </c>
      <c r="B45" s="254"/>
      <c r="C45" s="254"/>
      <c r="D45" s="3"/>
      <c r="E45" s="3"/>
      <c r="F45" s="3"/>
      <c r="G45" s="7"/>
      <c r="I45" s="254" t="s">
        <v>13</v>
      </c>
      <c r="J45" s="254"/>
      <c r="K45" s="254"/>
      <c r="L45" s="3"/>
      <c r="M45" s="3"/>
      <c r="N45" s="3"/>
      <c r="O45" s="7"/>
    </row>
    <row r="46" spans="1:15" ht="19" x14ac:dyDescent="0.2">
      <c r="A46" s="254" t="s">
        <v>137</v>
      </c>
      <c r="B46" s="254"/>
      <c r="C46" s="254"/>
      <c r="D46" s="3"/>
      <c r="E46" s="3"/>
      <c r="F46" s="3"/>
      <c r="G46" s="7"/>
      <c r="I46" s="254" t="s">
        <v>137</v>
      </c>
      <c r="J46" s="254"/>
      <c r="K46" s="254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2026-06-13T13:41:14Z</cp:lastPrinted>
  <dcterms:created xsi:type="dcterms:W3CDTF">2023-03-02T01:29:27Z</dcterms:created>
  <dcterms:modified xsi:type="dcterms:W3CDTF">2026-09-19T00:59:56Z</dcterms:modified>
</cp:coreProperties>
</file>