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UNI\3 ano\2 semestre\CPD\"/>
    </mc:Choice>
  </mc:AlternateContent>
  <xr:revisionPtr revIDLastSave="0" documentId="13_ncr:1_{8D2FA412-B7AF-4283-978E-80C2F5E56912}" xr6:coauthVersionLast="47" xr6:coauthVersionMax="47" xr10:uidLastSave="{00000000-0000-0000-0000-000000000000}"/>
  <bookViews>
    <workbookView xWindow="-108" yWindow="-108" windowWidth="23256" windowHeight="12576" xr2:uid="{7805C2E1-3AD6-4609-86AD-DA7099465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" i="1" l="1"/>
  <c r="AN8" i="1"/>
  <c r="AN7" i="1"/>
  <c r="AN6" i="1"/>
  <c r="AN5" i="1"/>
  <c r="AN4" i="1"/>
  <c r="AN3" i="1"/>
  <c r="AM9" i="1"/>
  <c r="AM8" i="1"/>
  <c r="AM7" i="1"/>
  <c r="AM6" i="1"/>
  <c r="AM5" i="1"/>
  <c r="AM4" i="1"/>
  <c r="AM3" i="1"/>
  <c r="K140" i="1"/>
  <c r="K139" i="1"/>
  <c r="K138" i="1"/>
  <c r="J140" i="1"/>
  <c r="J139" i="1"/>
  <c r="J138" i="1"/>
  <c r="I140" i="1"/>
  <c r="I139" i="1"/>
  <c r="I138" i="1"/>
  <c r="H140" i="1"/>
  <c r="H139" i="1"/>
  <c r="N140" i="1"/>
  <c r="P140" i="1"/>
  <c r="Q140" i="1"/>
  <c r="H138" i="1"/>
  <c r="Q9" i="1"/>
  <c r="Q8" i="1"/>
  <c r="O138" i="1"/>
  <c r="P138" i="1"/>
  <c r="Q138" i="1"/>
  <c r="O139" i="1"/>
  <c r="P139" i="1"/>
  <c r="Q139" i="1"/>
  <c r="O140" i="1"/>
  <c r="N139" i="1"/>
  <c r="N138" i="1"/>
  <c r="R77" i="1"/>
  <c r="R78" i="1"/>
  <c r="R79" i="1"/>
  <c r="R76" i="1"/>
  <c r="H77" i="1"/>
  <c r="I77" i="1"/>
  <c r="J77" i="1"/>
  <c r="K77" i="1"/>
  <c r="H78" i="1"/>
  <c r="I78" i="1"/>
  <c r="J78" i="1"/>
  <c r="K78" i="1"/>
  <c r="H79" i="1"/>
  <c r="I79" i="1"/>
  <c r="J79" i="1"/>
  <c r="K79" i="1"/>
  <c r="I76" i="1"/>
  <c r="J76" i="1"/>
  <c r="K76" i="1"/>
  <c r="H76" i="1"/>
  <c r="G53" i="1"/>
  <c r="G54" i="1"/>
  <c r="G55" i="1"/>
  <c r="F52" i="1"/>
  <c r="F54" i="1"/>
  <c r="F55" i="1"/>
  <c r="G56" i="1"/>
  <c r="G52" i="1"/>
  <c r="G51" i="1"/>
  <c r="G50" i="1"/>
  <c r="F56" i="1"/>
  <c r="F53" i="1"/>
  <c r="F51" i="1"/>
  <c r="F50" i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Q7" i="1"/>
  <c r="Q6" i="1"/>
  <c r="Q5" i="1"/>
  <c r="Q4" i="1"/>
  <c r="Q3" i="1"/>
  <c r="C9" i="1"/>
  <c r="G9" i="1" s="1"/>
  <c r="F9" i="1"/>
  <c r="C8" i="1"/>
  <c r="G8" i="1" s="1"/>
  <c r="F8" i="1"/>
  <c r="C7" i="1"/>
  <c r="G7" i="1" s="1"/>
  <c r="F7" i="1"/>
  <c r="C6" i="1"/>
  <c r="G6" i="1" s="1"/>
  <c r="F6" i="1"/>
  <c r="C5" i="1"/>
  <c r="G5" i="1" s="1"/>
  <c r="F5" i="1"/>
  <c r="C4" i="1"/>
  <c r="G4" i="1" s="1"/>
  <c r="F4" i="1"/>
  <c r="C3" i="1"/>
  <c r="G3" i="1" s="1"/>
  <c r="F3" i="1"/>
</calcChain>
</file>

<file path=xl/sharedStrings.xml><?xml version="1.0" encoding="utf-8"?>
<sst xmlns="http://schemas.openxmlformats.org/spreadsheetml/2006/main" count="80" uniqueCount="34">
  <si>
    <t>Size</t>
  </si>
  <si>
    <t>C++ Time</t>
  </si>
  <si>
    <t>Python Time</t>
  </si>
  <si>
    <t>Basic Multiplication C++ Time</t>
  </si>
  <si>
    <t>Line Multiplication C++ Time</t>
  </si>
  <si>
    <t>Block Size 128</t>
  </si>
  <si>
    <t>Block Size 256</t>
  </si>
  <si>
    <t>Block Size 512</t>
  </si>
  <si>
    <t>4096x</t>
  </si>
  <si>
    <t>6144x</t>
  </si>
  <si>
    <t>8192x</t>
  </si>
  <si>
    <t>10240x</t>
  </si>
  <si>
    <t>C++ Gflops/s</t>
  </si>
  <si>
    <t>Python Gflops/s</t>
  </si>
  <si>
    <t>Basic Multiplication C++ Gflops/s</t>
  </si>
  <si>
    <t>Line Multiplication C++ Gflops/s</t>
  </si>
  <si>
    <t>Basic Multiplication Gflops/s</t>
  </si>
  <si>
    <t>Basic Multiplication Time</t>
  </si>
  <si>
    <t>Line Multiplication Time</t>
  </si>
  <si>
    <t>Line Multiplication Gflops/s</t>
  </si>
  <si>
    <t>Basic vs Line Multiplication C++ Time</t>
  </si>
  <si>
    <t>Basic vs Line Multiplication C++ Gflops/s</t>
  </si>
  <si>
    <t>Block Multiplication C++ Time</t>
  </si>
  <si>
    <t>Block Multiplication C++ Gflops/s</t>
  </si>
  <si>
    <t>Line Multiplication C++ High Size Time</t>
  </si>
  <si>
    <t>Line Multiplication C++ High Size Gflops/s</t>
  </si>
  <si>
    <t>Block Multiplication Time for each block</t>
  </si>
  <si>
    <t>Block Multiplication Gflops/s for each block</t>
  </si>
  <si>
    <t>Level 1 DCM</t>
  </si>
  <si>
    <t>Level 2 DCM</t>
  </si>
  <si>
    <t>Basic Multiplication</t>
  </si>
  <si>
    <t>Line Multiplication</t>
  </si>
  <si>
    <t>Basic Multiplication C++</t>
  </si>
  <si>
    <t>Line Multiplication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</si>
</sst>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 C++ vs Python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C++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1.798</c:v>
                </c:pt>
                <c:pt idx="2">
                  <c:v>4.2169999999999996</c:v>
                </c:pt>
                <c:pt idx="3">
                  <c:v>26.797000000000001</c:v>
                </c:pt>
                <c:pt idx="4">
                  <c:v>59.152000000000001</c:v>
                </c:pt>
                <c:pt idx="5">
                  <c:v>103.596</c:v>
                </c:pt>
                <c:pt idx="6">
                  <c:v>168.12100000000001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8-4F08-AF63-EE520B9F9C0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Python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0.59576904773712092</c:v>
                </c:pt>
                <c:pt idx="1">
                  <c:v>2.2316415309905953</c:v>
                </c:pt>
                <c:pt idx="2">
                  <c:v>5.8850684165954545</c:v>
                </c:pt>
                <c:pt idx="3">
                  <c:v>11.387006938457425</c:v>
                </c:pt>
                <c:pt idx="4">
                  <c:v>19.478984057903226</c:v>
                </c:pt>
                <c:pt idx="5">
                  <c:v>31.812008202075877</c:v>
                </c:pt>
                <c:pt idx="6">
                  <c:v>48.819611608982029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8-4F08-AF63-EE520B9F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829631"/>
        <c:axId val="1672341247"/>
      </c:scatterChart>
      <c:valAx>
        <c:axId val="1972829631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2341247"/>
        <c:crosses val="autoZero"/>
        <c:crossBetween val="midCat"/>
        <c:majorUnit val="400"/>
      </c:valAx>
      <c:valAx>
        <c:axId val="1672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8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</a:t>
            </a:r>
            <a:r>
              <a:rPr lang="pt-PT" baseline="0"/>
              <a:t> Multiplication vs Line Multiplication C++ GFlops/s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Basic Multiplication C++ Gflops/s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Sheet1!$E$50:$E$56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Sheet1!$F$50:$F$56</c:f>
              <c:numCache>
                <c:formatCode>General</c:formatCode>
                <c:ptCount val="7"/>
                <c:pt idx="0">
                  <c:v>2097087378.6407769</c:v>
                </c:pt>
                <c:pt idx="1">
                  <c:v>1112347052.2803113</c:v>
                </c:pt>
                <c:pt idx="2">
                  <c:v>1301399098.8854637</c:v>
                </c:pt>
                <c:pt idx="3">
                  <c:v>435272605.14236665</c:v>
                </c:pt>
                <c:pt idx="4">
                  <c:v>360021639.16689205</c:v>
                </c:pt>
                <c:pt idx="5">
                  <c:v>339318120.39074868</c:v>
                </c:pt>
                <c:pt idx="6">
                  <c:v>321197232.94531912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47FF-BA8D-3DFC705ABA66}"/>
            </c:ext>
          </c:extLst>
        </c:ser>
        <c:ser>
          <c:idx val="1"/>
          <c:order val="1"/>
          <c:tx>
            <c:strRef>
              <c:f>Sheet1!$G$49</c:f>
              <c:strCache>
                <c:ptCount val="1"/>
                <c:pt idx="0">
                  <c:v>Line Multiplication C++ Gflops/s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Sheet1!$E$50:$E$56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Sheet1!$G$50:$G$56</c:f>
              <c:numCache>
                <c:formatCode>General</c:formatCode>
                <c:ptCount val="7"/>
                <c:pt idx="0">
                  <c:v>3891891891.891892</c:v>
                </c:pt>
                <c:pt idx="1">
                  <c:v>3649635036.4963503</c:v>
                </c:pt>
                <c:pt idx="2">
                  <c:v>2733067729.0836654</c:v>
                </c:pt>
                <c:pt idx="3">
                  <c:v>2464919695.6889262</c:v>
                </c:pt>
                <c:pt idx="4">
                  <c:v>2114796425.024826</c:v>
                </c:pt>
                <c:pt idx="5">
                  <c:v>2216393442.622951</c:v>
                </c:pt>
                <c:pt idx="6">
                  <c:v>2050036065.4492996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6-47FF-BA8D-3DFC705A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07887"/>
        <c:axId val="530236255"/>
      </c:scatterChart>
      <c:valAx>
        <c:axId val="350507887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236255"/>
        <c:crosses val="autoZero"/>
        <c:crossBetween val="midCat"/>
        <c:majorUnit val="400"/>
      </c:valAx>
      <c:valAx>
        <c:axId val="5302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50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C++ GFlops/s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Sheet1!$H$75</c:f>
              <c:strCache>
                <c:ptCount val="1"/>
                <c:pt idx="0">
                  <c:v>Block Size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Sheet1!$H$76:$H$79</c:f>
              <c:numCache>
                <c:formatCode>General</c:formatCode>
                <c:ptCount val="4"/>
                <c:pt idx="0">
                  <c:v>1028249803.4010907</c:v>
                </c:pt>
                <c:pt idx="1">
                  <c:v>973888904.4516716</c:v>
                </c:pt>
                <c:pt idx="2">
                  <c:v>789862020.05416548</c:v>
                </c:pt>
                <c:pt idx="3">
                  <c:v>618179078.99107802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A-4FED-9451-63E257328743}"/>
            </c:ext>
          </c:extLst>
        </c:ser>
        <c:ser>
          <c:idx val="1"/>
          <c:order val="1"/>
          <c:tx>
            <c:strRef>
              <c:f>Sheet1!$I$75</c:f>
              <c:strCache>
                <c:ptCount val="1"/>
                <c:pt idx="0">
                  <c:v>Block Size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Sheet1!$I$76:$I$79</c:f>
              <c:numCache>
                <c:formatCode>General</c:formatCode>
                <c:ptCount val="4"/>
                <c:pt idx="0">
                  <c:v>813084666.23282897</c:v>
                </c:pt>
                <c:pt idx="1">
                  <c:v>948876681.43881118</c:v>
                </c:pt>
                <c:pt idx="2">
                  <c:v>282815404.07476228</c:v>
                </c:pt>
                <c:pt idx="3">
                  <c:v>912422357.68333459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A-4FED-9451-63E257328743}"/>
            </c:ext>
          </c:extLst>
        </c:ser>
        <c:ser>
          <c:idx val="2"/>
          <c:order val="2"/>
          <c:tx>
            <c:strRef>
              <c:f>Sheet1!$J$75</c:f>
              <c:strCache>
                <c:ptCount val="1"/>
                <c:pt idx="0">
                  <c:v>Block Size 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Sheet1!$J$76:$J$79</c:f>
              <c:numCache>
                <c:formatCode>General</c:formatCode>
                <c:ptCount val="4"/>
                <c:pt idx="0">
                  <c:v>333981229.13998693</c:v>
                </c:pt>
                <c:pt idx="1">
                  <c:v>656632651.77366912</c:v>
                </c:pt>
                <c:pt idx="2">
                  <c:v>273650379.75302285</c:v>
                </c:pt>
                <c:pt idx="3">
                  <c:v>641619459.24886179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A-4FED-9451-63E25732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0127"/>
        <c:axId val="530232415"/>
      </c:scatterChart>
      <c:valAx>
        <c:axId val="529900127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232415"/>
        <c:crosses val="autoZero"/>
        <c:crossBetween val="midCat"/>
        <c:majorUnit val="2048"/>
      </c:valAx>
      <c:valAx>
        <c:axId val="5302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990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Multiplication 4096-10240 C++ Gflops/s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Sheet1!$R$75</c:f>
              <c:strCache>
                <c:ptCount val="1"/>
                <c:pt idx="0">
                  <c:v>Line Multiplication C++ Gflops/s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Sheet1!$Q$76:$Q$79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Sheet1!$R$76:$R$79</c:f>
              <c:numCache>
                <c:formatCode>General</c:formatCode>
                <c:ptCount val="4"/>
                <c:pt idx="0">
                  <c:v>369.63616947673984</c:v>
                </c:pt>
                <c:pt idx="1">
                  <c:v>163.0025292276128</c:v>
                </c:pt>
                <c:pt idx="2">
                  <c:v>93.420357396728605</c:v>
                </c:pt>
                <c:pt idx="3">
                  <c:v>60.765202427047633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A-4D36-924B-87832FDD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47343"/>
        <c:axId val="235619343"/>
      </c:scatterChart>
      <c:valAx>
        <c:axId val="352747343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5619343"/>
        <c:crosses val="autoZero"/>
        <c:crossBetween val="midCat"/>
        <c:majorUnit val="2048"/>
      </c:valAx>
      <c:valAx>
        <c:axId val="2356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7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</a:t>
            </a:r>
            <a:r>
              <a:rPr lang="pt-PT" baseline="0"/>
              <a:t> Multiplication vs Block Multiplication C++ GFlops/s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Sheet1!$H$75</c:f>
              <c:strCache>
                <c:ptCount val="1"/>
                <c:pt idx="0">
                  <c:v>Block Size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Sheet1!$H$76:$H$79</c:f>
              <c:numCache>
                <c:formatCode>General</c:formatCode>
                <c:ptCount val="4"/>
                <c:pt idx="0">
                  <c:v>1028249803.4010907</c:v>
                </c:pt>
                <c:pt idx="1">
                  <c:v>973888904.4516716</c:v>
                </c:pt>
                <c:pt idx="2">
                  <c:v>789862020.05416548</c:v>
                </c:pt>
                <c:pt idx="3">
                  <c:v>618179078.99107802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5-4740-94A9-DF9D1047634D}"/>
            </c:ext>
          </c:extLst>
        </c:ser>
        <c:ser>
          <c:idx val="1"/>
          <c:order val="1"/>
          <c:tx>
            <c:strRef>
              <c:f>Sheet1!$I$75</c:f>
              <c:strCache>
                <c:ptCount val="1"/>
                <c:pt idx="0">
                  <c:v>Block Size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Sheet1!$I$76:$I$79</c:f>
              <c:numCache>
                <c:formatCode>General</c:formatCode>
                <c:ptCount val="4"/>
                <c:pt idx="0">
                  <c:v>813084666.23282897</c:v>
                </c:pt>
                <c:pt idx="1">
                  <c:v>948876681.43881118</c:v>
                </c:pt>
                <c:pt idx="2">
                  <c:v>282815404.07476228</c:v>
                </c:pt>
                <c:pt idx="3">
                  <c:v>912422357.68333459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5-4740-94A9-DF9D1047634D}"/>
            </c:ext>
          </c:extLst>
        </c:ser>
        <c:ser>
          <c:idx val="2"/>
          <c:order val="2"/>
          <c:tx>
            <c:strRef>
              <c:f>Sheet1!$J$75</c:f>
              <c:strCache>
                <c:ptCount val="1"/>
                <c:pt idx="0">
                  <c:v>Block Size 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Sheet1!$J$76:$J$79</c:f>
              <c:numCache>
                <c:formatCode>General</c:formatCode>
                <c:ptCount val="4"/>
                <c:pt idx="0">
                  <c:v>333981229.13998693</c:v>
                </c:pt>
                <c:pt idx="1">
                  <c:v>656632651.77366912</c:v>
                </c:pt>
                <c:pt idx="2">
                  <c:v>273650379.75302285</c:v>
                </c:pt>
                <c:pt idx="3">
                  <c:v>641619459.24886179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5-4740-94A9-DF9D1047634D}"/>
            </c:ext>
          </c:extLst>
        </c:ser>
        <c:ser>
          <c:idx val="3"/>
          <c:order val="3"/>
          <c:tx>
            <c:strRef>
              <c:f>Sheet1!$K$75</c:f>
              <c:strCache>
                <c:ptCount val="1"/>
                <c:pt idx="0">
                  <c:v>Line Multiplication C++ Gflops/s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Sheet1!$G$76:$G$79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Sheet1!$K$76:$K$79</c:f>
              <c:numCache>
                <c:formatCode>General</c:formatCode>
                <c:ptCount val="4"/>
                <c:pt idx="0">
                  <c:v>2067155285.5746238</c:v>
                </c:pt>
                <c:pt idx="1">
                  <c:v>2051046481.0484798</c:v>
                </c:pt>
                <c:pt idx="2">
                  <c:v>2089778019.7894847</c:v>
                </c:pt>
                <c:pt idx="3">
                  <c:v>2123897763.33813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5-4740-94A9-DF9D1047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56303"/>
        <c:axId val="654734719"/>
      </c:lineChart>
      <c:catAx>
        <c:axId val="5059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734719"/>
        <c:crosses val="autoZero"/>
        <c:auto val="1"/>
        <c:lblAlgn val="ctr"/>
        <c:lblOffset val="100"/>
        <c:noMultiLvlLbl val="0"/>
      </c:catAx>
      <c:valAx>
        <c:axId val="6547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C++ GFlops/s</a:t>
            </a:r>
            <a:r>
              <a:rPr lang="pt-PT" baseline="0"/>
              <a:t> for each block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Sheet1!$N$137</c:f>
              <c:strCache>
                <c:ptCount val="1"/>
                <c:pt idx="0">
                  <c:v>4096x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Sheet1!$M$138:$M$140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Sheet1!$N$138:$N$140</c:f>
              <c:numCache>
                <c:formatCode>General</c:formatCode>
                <c:ptCount val="3"/>
                <c:pt idx="0">
                  <c:v>1028249803.4010907</c:v>
                </c:pt>
                <c:pt idx="1">
                  <c:v>2744160748.5357976</c:v>
                </c:pt>
                <c:pt idx="2">
                  <c:v>2671849833.1198955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5-4384-86D1-62350C1BE609}"/>
            </c:ext>
          </c:extLst>
        </c:ser>
        <c:ser>
          <c:idx val="1"/>
          <c:order val="1"/>
          <c:tx>
            <c:strRef>
              <c:f>Sheet1!$O$137</c:f>
              <c:strCache>
                <c:ptCount val="1"/>
                <c:pt idx="0">
                  <c:v>6144x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Sheet1!$M$138:$M$140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Sheet1!$O$138:$O$140</c:f>
              <c:numCache>
                <c:formatCode>General</c:formatCode>
                <c:ptCount val="3"/>
                <c:pt idx="0">
                  <c:v>288559675.39308786</c:v>
                </c:pt>
                <c:pt idx="1">
                  <c:v>948876681.43881118</c:v>
                </c:pt>
                <c:pt idx="2">
                  <c:v>1556462581.9820304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5-4384-86D1-62350C1BE609}"/>
            </c:ext>
          </c:extLst>
        </c:ser>
        <c:ser>
          <c:idx val="2"/>
          <c:order val="2"/>
          <c:tx>
            <c:strRef>
              <c:f>Sheet1!$P$137</c:f>
              <c:strCache>
                <c:ptCount val="1"/>
                <c:pt idx="0">
                  <c:v>8192x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Sheet1!$M$138:$M$140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Sheet1!$P$138:$P$140</c:f>
              <c:numCache>
                <c:formatCode>General</c:formatCode>
                <c:ptCount val="3"/>
                <c:pt idx="0">
                  <c:v>98732752.506770685</c:v>
                </c:pt>
                <c:pt idx="1">
                  <c:v>119312748.59404033</c:v>
                </c:pt>
                <c:pt idx="2">
                  <c:v>273650379.75302285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5-4384-86D1-62350C1BE609}"/>
            </c:ext>
          </c:extLst>
        </c:ser>
        <c:ser>
          <c:idx val="3"/>
          <c:order val="3"/>
          <c:tx>
            <c:strRef>
              <c:f>Sheet1!$Q$137</c:f>
              <c:strCache>
                <c:ptCount val="1"/>
                <c:pt idx="0">
                  <c:v>10240x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Sheet1!$M$138:$M$140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Sheet1!$Q$138:$Q$140</c:f>
              <c:numCache>
                <c:formatCode>General</c:formatCode>
                <c:ptCount val="3"/>
                <c:pt idx="0">
                  <c:v>39563461.055428989</c:v>
                </c:pt>
                <c:pt idx="1">
                  <c:v>197083229.25960028</c:v>
                </c:pt>
                <c:pt idx="2">
                  <c:v>328509163.13541722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5-4384-86D1-62350C1B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44255"/>
        <c:axId val="654742879"/>
      </c:lineChart>
      <c:catAx>
        <c:axId val="7207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742879"/>
        <c:crosses val="autoZero"/>
        <c:auto val="1"/>
        <c:lblAlgn val="ctr"/>
        <c:lblOffset val="100"/>
        <c:noMultiLvlLbl val="0"/>
      </c:catAx>
      <c:valAx>
        <c:axId val="6547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7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</a:t>
            </a:r>
            <a:r>
              <a:rPr lang="pt-PT" baseline="0"/>
              <a:t> vs Line Multiplication C++ Level 1 DCM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Basic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Sheet1!$V$3:$V$9</c:f>
              <c:numCache>
                <c:formatCode>General</c:formatCode>
                <c:ptCount val="7"/>
                <c:pt idx="0">
                  <c:v>244824179</c:v>
                </c:pt>
                <c:pt idx="1">
                  <c:v>1234678324</c:v>
                </c:pt>
                <c:pt idx="2">
                  <c:v>3489242805</c:v>
                </c:pt>
                <c:pt idx="3">
                  <c:v>9091356462</c:v>
                </c:pt>
                <c:pt idx="4">
                  <c:v>17626381864</c:v>
                </c:pt>
                <c:pt idx="5">
                  <c:v>30881569713</c:v>
                </c:pt>
                <c:pt idx="6">
                  <c:v>50310060656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9-433E-9975-97AB442C6524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Sheet1!$W$3:$W$9</c:f>
              <c:numCache>
                <c:formatCode>General</c:formatCode>
                <c:ptCount val="7"/>
                <c:pt idx="0">
                  <c:v>27430406</c:v>
                </c:pt>
                <c:pt idx="1">
                  <c:v>126812533</c:v>
                </c:pt>
                <c:pt idx="2">
                  <c:v>348780277</c:v>
                </c:pt>
                <c:pt idx="3">
                  <c:v>753302423</c:v>
                </c:pt>
                <c:pt idx="4">
                  <c:v>2118738019</c:v>
                </c:pt>
                <c:pt idx="5">
                  <c:v>4417239780</c:v>
                </c:pt>
                <c:pt idx="6">
                  <c:v>6787589544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9-433E-9975-97AB442C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33408"/>
        <c:axId val="491756944"/>
      </c:scatterChart>
      <c:valAx>
        <c:axId val="1232133408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56944"/>
        <c:crosses val="autoZero"/>
        <c:crossBetween val="midCat"/>
        <c:majorUnit val="400"/>
      </c:valAx>
      <c:valAx>
        <c:axId val="491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Level 1 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21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 vs Line Multiplication C++ Level 2 DCM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Basic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Sheet1!$Z$3:$Z$9</c:f>
              <c:numCache>
                <c:formatCode>General</c:formatCode>
                <c:ptCount val="7"/>
                <c:pt idx="0">
                  <c:v>39529098</c:v>
                </c:pt>
                <c:pt idx="1">
                  <c:v>324503988</c:v>
                </c:pt>
                <c:pt idx="2">
                  <c:v>13224795967</c:v>
                </c:pt>
                <c:pt idx="3">
                  <c:v>8234180284</c:v>
                </c:pt>
                <c:pt idx="4">
                  <c:v>22751322522</c:v>
                </c:pt>
                <c:pt idx="5">
                  <c:v>51487077541</c:v>
                </c:pt>
                <c:pt idx="6">
                  <c:v>96527292880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2-4D25-BD3E-76738CD5C8BC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Sheet1!$Y$3:$Y$9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Sheet1!$AA$3:$AA$9</c:f>
              <c:numCache>
                <c:formatCode>General</c:formatCode>
                <c:ptCount val="7"/>
                <c:pt idx="0">
                  <c:v>58137470</c:v>
                </c:pt>
                <c:pt idx="1">
                  <c:v>264119996</c:v>
                </c:pt>
                <c:pt idx="2">
                  <c:v>703560605</c:v>
                </c:pt>
                <c:pt idx="3">
                  <c:v>1433044721</c:v>
                </c:pt>
                <c:pt idx="4">
                  <c:v>2484188805</c:v>
                </c:pt>
                <c:pt idx="5">
                  <c:v>4053736895</c:v>
                </c:pt>
                <c:pt idx="6">
                  <c:v>6098567567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2-4D25-BD3E-76738CD5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28848"/>
        <c:axId val="1134807296"/>
      </c:scatterChart>
      <c:valAx>
        <c:axId val="1135328848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4807296"/>
        <c:crosses val="autoZero"/>
        <c:crossBetween val="midCat"/>
        <c:majorUnit val="400"/>
      </c:valAx>
      <c:valAx>
        <c:axId val="1134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Level 2 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3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4096-10240 C++ Level</a:t>
            </a:r>
            <a:r>
              <a:rPr lang="pt-PT" baseline="0"/>
              <a:t> 1 and Level 2 DCM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Sheet1!$T$48</c:f>
              <c:strCache>
                <c:ptCount val="1"/>
                <c:pt idx="0">
                  <c:v>Level 1 DCM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Sheet1!$S$49:$S$52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Sheet1!$T$49:$T$52</c:f>
              <c:numCache>
                <c:formatCode>General</c:formatCode>
                <c:ptCount val="4"/>
                <c:pt idx="0">
                  <c:v>17449405810</c:v>
                </c:pt>
                <c:pt idx="1">
                  <c:v>58793956240</c:v>
                </c:pt>
                <c:pt idx="2">
                  <c:v>139166960186</c:v>
                </c:pt>
                <c:pt idx="3">
                  <c:v>271719418287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4ED-8C55-F5771F7C3E97}"/>
            </c:ext>
          </c:extLst>
        </c:ser>
        <c:ser>
          <c:idx val="1"/>
          <c:order val="1"/>
          <c:tx>
            <c:strRef>
              <c:f>Sheet1!$U$48</c:f>
              <c:strCache>
                <c:ptCount val="1"/>
                <c:pt idx="0">
                  <c:v>Level 2 DCM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Sheet1!$S$49:$S$52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Sheet1!$U$49:$U$52</c:f>
              <c:numCache>
                <c:formatCode>General</c:formatCode>
                <c:ptCount val="4"/>
                <c:pt idx="0">
                  <c:v>15794510599</c:v>
                </c:pt>
                <c:pt idx="1">
                  <c:v>54879863949</c:v>
                </c:pt>
                <c:pt idx="2">
                  <c:v>124129835253</c:v>
                </c:pt>
                <c:pt idx="3">
                  <c:v>280922018974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4ED-8C55-F5771F7C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97680"/>
        <c:axId val="1140395488"/>
      </c:scatterChart>
      <c:valAx>
        <c:axId val="1232097680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0395488"/>
        <c:crosses val="autoZero"/>
        <c:crossBetween val="midCat"/>
        <c:majorUnit val="2048"/>
      </c:valAx>
      <c:valAx>
        <c:axId val="11403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209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 C++ DCM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Level 1 DCM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Sheet1!$AC$3:$AC$9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Sheet1!$AD$3:$AD$9</c:f>
              <c:numCache>
                <c:formatCode>General</c:formatCode>
                <c:ptCount val="7"/>
                <c:pt idx="0">
                  <c:v>244824179</c:v>
                </c:pt>
                <c:pt idx="1">
                  <c:v>1234678324</c:v>
                </c:pt>
                <c:pt idx="2">
                  <c:v>3489242805</c:v>
                </c:pt>
                <c:pt idx="3">
                  <c:v>9091356462</c:v>
                </c:pt>
                <c:pt idx="4">
                  <c:v>17626381864</c:v>
                </c:pt>
                <c:pt idx="5">
                  <c:v>30881569713</c:v>
                </c:pt>
                <c:pt idx="6">
                  <c:v>50310060656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A-47E0-B141-36705E1F2BEF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Level 2 DCM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Sheet1!$AC$3:$AC$9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Sheet1!$AE$3:$AE$9</c:f>
              <c:numCache>
                <c:formatCode>General</c:formatCode>
                <c:ptCount val="7"/>
                <c:pt idx="0">
                  <c:v>39529098</c:v>
                </c:pt>
                <c:pt idx="1">
                  <c:v>324503988</c:v>
                </c:pt>
                <c:pt idx="2">
                  <c:v>13224795967</c:v>
                </c:pt>
                <c:pt idx="3">
                  <c:v>8234180284</c:v>
                </c:pt>
                <c:pt idx="4">
                  <c:v>22751322522</c:v>
                </c:pt>
                <c:pt idx="5">
                  <c:v>51487077541</c:v>
                </c:pt>
                <c:pt idx="6">
                  <c:v>96527292880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A-47E0-B141-36705E1F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936"/>
        <c:axId val="1083266544"/>
      </c:scatterChart>
      <c:valAx>
        <c:axId val="1340867936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3266544"/>
        <c:crosses val="autoZero"/>
        <c:crossBetween val="midCat"/>
        <c:majorUnit val="400"/>
      </c:valAx>
      <c:valAx>
        <c:axId val="10832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8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C++ DCM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Level 1 DCM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Sheet1!$AI$3:$AI$9</c:f>
              <c:numCache>
                <c:formatCode>General</c:formatCode>
                <c:ptCount val="7"/>
                <c:pt idx="0">
                  <c:v>27430406</c:v>
                </c:pt>
                <c:pt idx="1">
                  <c:v>126812533</c:v>
                </c:pt>
                <c:pt idx="2">
                  <c:v>348780277</c:v>
                </c:pt>
                <c:pt idx="3">
                  <c:v>753302423</c:v>
                </c:pt>
                <c:pt idx="4">
                  <c:v>2118738019</c:v>
                </c:pt>
                <c:pt idx="5">
                  <c:v>4417239780</c:v>
                </c:pt>
                <c:pt idx="6">
                  <c:v>6787589544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7-49E8-BD99-0F020B22741D}"/>
            </c:ext>
          </c:extLst>
        </c:ser>
        <c:ser>
          <c:idx val="1"/>
          <c:order val="1"/>
          <c:tx>
            <c:strRef>
              <c:f>Sheet1!$AJ$2</c:f>
              <c:strCache>
                <c:ptCount val="1"/>
                <c:pt idx="0">
                  <c:v>Level 2 DCM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Sheet1!$AH$3:$AH$9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Sheet1!$AJ$3:$AJ$9</c:f>
              <c:numCache>
                <c:formatCode>General</c:formatCode>
                <c:ptCount val="7"/>
                <c:pt idx="0">
                  <c:v>58137470</c:v>
                </c:pt>
                <c:pt idx="1">
                  <c:v>264119996</c:v>
                </c:pt>
                <c:pt idx="2">
                  <c:v>703560605</c:v>
                </c:pt>
                <c:pt idx="3">
                  <c:v>1433044721</c:v>
                </c:pt>
                <c:pt idx="4">
                  <c:v>2484188805</c:v>
                </c:pt>
                <c:pt idx="5">
                  <c:v>4053736895</c:v>
                </c:pt>
                <c:pt idx="6">
                  <c:v>6098567567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7-49E8-BD99-0F020B22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42880"/>
        <c:axId val="1398715328"/>
      </c:scatterChart>
      <c:valAx>
        <c:axId val="1340842880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8715328"/>
        <c:crosses val="autoZero"/>
        <c:crossBetween val="midCat"/>
        <c:majorUnit val="400"/>
      </c:valAx>
      <c:valAx>
        <c:axId val="13987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8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</a:t>
            </a:r>
            <a:r>
              <a:rPr lang="pt-PT" baseline="0"/>
              <a:t> Multiplication C++ vs Python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C++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0.111</c:v>
                </c:pt>
                <c:pt idx="1">
                  <c:v>0.54800000000000004</c:v>
                </c:pt>
                <c:pt idx="2">
                  <c:v>2.008</c:v>
                </c:pt>
                <c:pt idx="3">
                  <c:v>4.7320000000000002</c:v>
                </c:pt>
                <c:pt idx="4">
                  <c:v>10.07</c:v>
                </c:pt>
                <c:pt idx="5">
                  <c:v>15.86</c:v>
                </c:pt>
                <c:pt idx="6">
                  <c:v>26.341000000000001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4-489F-97C3-A2FDD71A954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Python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0.76106619834899847</c:v>
                </c:pt>
                <c:pt idx="1">
                  <c:v>2.4362264275550776</c:v>
                </c:pt>
                <c:pt idx="2">
                  <c:v>6.1818681955337471</c:v>
                </c:pt>
                <c:pt idx="3">
                  <c:v>11.674633145332276</c:v>
                </c:pt>
                <c:pt idx="4">
                  <c:v>20.362496793270051</c:v>
                </c:pt>
                <c:pt idx="5">
                  <c:v>32.007352530956204</c:v>
                </c:pt>
                <c:pt idx="6">
                  <c:v>45.988183915615025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4-489F-97C3-A2FDD71A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17967"/>
        <c:axId val="1733860399"/>
      </c:scatterChart>
      <c:valAx>
        <c:axId val="1377617967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3860399"/>
        <c:crosses val="autoZero"/>
        <c:crossBetween val="midCat"/>
        <c:majorUnit val="400"/>
      </c:valAx>
      <c:valAx>
        <c:axId val="17338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761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 vs Line Multiplication Python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Basic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Sheet1!$AM$3:$AM$9</c:f>
              <c:numCache>
                <c:formatCode>General</c:formatCode>
                <c:ptCount val="7"/>
                <c:pt idx="0">
                  <c:v>0.59576904773712092</c:v>
                </c:pt>
                <c:pt idx="1">
                  <c:v>2.2316415309905953</c:v>
                </c:pt>
                <c:pt idx="2">
                  <c:v>5.8850684165954545</c:v>
                </c:pt>
                <c:pt idx="3">
                  <c:v>11.387006938457425</c:v>
                </c:pt>
                <c:pt idx="4">
                  <c:v>19.478984057903226</c:v>
                </c:pt>
                <c:pt idx="5">
                  <c:v>31.812008202075877</c:v>
                </c:pt>
                <c:pt idx="6">
                  <c:v>48.819611608982029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4A18-ABB2-455FC99C2AAA}"/>
            </c:ext>
          </c:extLst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Sheet1!$AL$3:$AL$9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Sheet1!$AN$3:$AN$9</c:f>
              <c:numCache>
                <c:formatCode>General</c:formatCode>
                <c:ptCount val="7"/>
                <c:pt idx="0">
                  <c:v>0.76106619834899847</c:v>
                </c:pt>
                <c:pt idx="1">
                  <c:v>2.4362264275550776</c:v>
                </c:pt>
                <c:pt idx="2">
                  <c:v>6.1818681955337471</c:v>
                </c:pt>
                <c:pt idx="3">
                  <c:v>11.674633145332276</c:v>
                </c:pt>
                <c:pt idx="4">
                  <c:v>20.362496793270051</c:v>
                </c:pt>
                <c:pt idx="5">
                  <c:v>32.007352530956204</c:v>
                </c:pt>
                <c:pt idx="6">
                  <c:v>45.988183915615025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D-4A18-ABB2-455FC99C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07344"/>
        <c:axId val="1398705728"/>
      </c:scatterChart>
      <c:valAx>
        <c:axId val="1032507344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8705728"/>
        <c:crosses val="autoZero"/>
        <c:crossBetween val="midCat"/>
        <c:majorUnit val="400"/>
      </c:valAx>
      <c:valAx>
        <c:axId val="13987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25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</a:t>
            </a:r>
            <a:r>
              <a:rPr lang="pt-PT" baseline="0"/>
              <a:t> v</a:t>
            </a:r>
            <a:r>
              <a:rPr lang="pt-PT"/>
              <a:t>s</a:t>
            </a:r>
            <a:r>
              <a:rPr lang="pt-PT" baseline="0"/>
              <a:t> Line Multiplication C++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Basic Multiplication C++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Sheet1!$B$50:$B$56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1.798</c:v>
                </c:pt>
                <c:pt idx="2">
                  <c:v>4.2169999999999996</c:v>
                </c:pt>
                <c:pt idx="3">
                  <c:v>26.797000000000001</c:v>
                </c:pt>
                <c:pt idx="4">
                  <c:v>59.152000000000001</c:v>
                </c:pt>
                <c:pt idx="5">
                  <c:v>103.596</c:v>
                </c:pt>
                <c:pt idx="6">
                  <c:v>168.12100000000001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C-4A2F-97C5-79F92B59698E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Line Multiplication C++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Sheet1!$A$50:$A$56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Sheet1!$C$50:$C$56</c:f>
              <c:numCache>
                <c:formatCode>General</c:formatCode>
                <c:ptCount val="7"/>
                <c:pt idx="0">
                  <c:v>0.111</c:v>
                </c:pt>
                <c:pt idx="1">
                  <c:v>0.54800000000000004</c:v>
                </c:pt>
                <c:pt idx="2">
                  <c:v>2.008</c:v>
                </c:pt>
                <c:pt idx="3">
                  <c:v>4.7320000000000002</c:v>
                </c:pt>
                <c:pt idx="4">
                  <c:v>10.07</c:v>
                </c:pt>
                <c:pt idx="5">
                  <c:v>15.86</c:v>
                </c:pt>
                <c:pt idx="6">
                  <c:v>26.341000000000001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C-4A2F-97C5-79F92B59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7519"/>
        <c:axId val="1912940879"/>
      </c:scatterChart>
      <c:valAx>
        <c:axId val="2008387519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2940879"/>
        <c:crosses val="autoZero"/>
        <c:crossBetween val="midCat"/>
        <c:majorUnit val="400"/>
      </c:valAx>
      <c:valAx>
        <c:axId val="1912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838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</a:t>
            </a:r>
            <a:r>
              <a:rPr lang="pt-PT" baseline="0"/>
              <a:t> Multiplication C++ Time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Block Size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Sheet1!$B$76:$B$79</c:f>
              <c:numCache>
                <c:formatCode>General</c:formatCode>
                <c:ptCount val="4"/>
                <c:pt idx="0">
                  <c:v>133.66300000000001</c:v>
                </c:pt>
                <c:pt idx="1">
                  <c:v>476.29300000000001</c:v>
                </c:pt>
                <c:pt idx="2">
                  <c:v>1392.03</c:v>
                </c:pt>
                <c:pt idx="3">
                  <c:v>3473.886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B-41E9-BE7A-0B02A63B0538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Block Size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Sheet1!$C$76:$C$79</c:f>
              <c:numCache>
                <c:formatCode>General</c:formatCode>
                <c:ptCount val="4"/>
                <c:pt idx="0">
                  <c:v>169.03399999999999</c:v>
                </c:pt>
                <c:pt idx="1">
                  <c:v>488.84800000000001</c:v>
                </c:pt>
                <c:pt idx="2">
                  <c:v>3887.7359999999999</c:v>
                </c:pt>
                <c:pt idx="3">
                  <c:v>2353.607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B-41E9-BE7A-0B02A63B0538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Block Size 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Sheet1!$D$76:$D$79</c:f>
              <c:numCache>
                <c:formatCode>General</c:formatCode>
                <c:ptCount val="4"/>
                <c:pt idx="0">
                  <c:v>411.517</c:v>
                </c:pt>
                <c:pt idx="1">
                  <c:v>706.41700000000003</c:v>
                </c:pt>
                <c:pt idx="2">
                  <c:v>4017.9430000000002</c:v>
                </c:pt>
                <c:pt idx="3">
                  <c:v>3346.9740000000002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B-41E9-BE7A-0B02A63B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23423"/>
        <c:axId val="1735740463"/>
      </c:scatterChart>
      <c:valAx>
        <c:axId val="2109723423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5740463"/>
        <c:crosses val="autoZero"/>
        <c:crossBetween val="midCat"/>
        <c:majorUnit val="2048"/>
      </c:valAx>
      <c:valAx>
        <c:axId val="17357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97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4096-10240</a:t>
            </a:r>
            <a:r>
              <a:rPr lang="pt-PT" baseline="0"/>
              <a:t> </a:t>
            </a:r>
            <a:r>
              <a:rPr lang="pt-P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Sheet1!$O$75</c:f>
              <c:strCache>
                <c:ptCount val="1"/>
                <c:pt idx="0">
                  <c:v>Line Multiplication C++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Sheet1!$N$76:$N$79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Sheet1!$O$76:$O$79</c:f>
              <c:numCache>
                <c:formatCode>General</c:formatCode>
                <c:ptCount val="4"/>
                <c:pt idx="0">
                  <c:v>66.486999999999995</c:v>
                </c:pt>
                <c:pt idx="1">
                  <c:v>226.15600000000001</c:v>
                </c:pt>
                <c:pt idx="2">
                  <c:v>526.13800000000003</c:v>
                </c:pt>
                <c:pt idx="3">
                  <c:v>1011.105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1-4945-9B5A-1CA6F90E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62575"/>
        <c:axId val="1977708191"/>
      </c:scatterChart>
      <c:valAx>
        <c:axId val="2014162575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7708191"/>
        <c:crosses val="autoZero"/>
        <c:crossBetween val="midCat"/>
        <c:majorUnit val="2048"/>
      </c:valAx>
      <c:valAx>
        <c:axId val="19777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6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vs Block Multiplication 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Block Size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Sheet1!$B$76:$B$79</c:f>
              <c:numCache>
                <c:formatCode>General</c:formatCode>
                <c:ptCount val="4"/>
                <c:pt idx="0">
                  <c:v>133.66300000000001</c:v>
                </c:pt>
                <c:pt idx="1">
                  <c:v>476.29300000000001</c:v>
                </c:pt>
                <c:pt idx="2">
                  <c:v>1392.03</c:v>
                </c:pt>
                <c:pt idx="3">
                  <c:v>3473.886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D-4DE5-B179-4BD3EAB50B5F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Block Size 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Sheet1!$C$76:$C$79</c:f>
              <c:numCache>
                <c:formatCode>General</c:formatCode>
                <c:ptCount val="4"/>
                <c:pt idx="0">
                  <c:v>169.03399999999999</c:v>
                </c:pt>
                <c:pt idx="1">
                  <c:v>488.84800000000001</c:v>
                </c:pt>
                <c:pt idx="2">
                  <c:v>3887.7359999999999</c:v>
                </c:pt>
                <c:pt idx="3">
                  <c:v>2353.607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D-4DE5-B179-4BD3EAB50B5F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Block Size 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Sheet1!$D$76:$D$79</c:f>
              <c:numCache>
                <c:formatCode>General</c:formatCode>
                <c:ptCount val="4"/>
                <c:pt idx="0">
                  <c:v>411.517</c:v>
                </c:pt>
                <c:pt idx="1">
                  <c:v>706.41700000000003</c:v>
                </c:pt>
                <c:pt idx="2">
                  <c:v>4017.9430000000002</c:v>
                </c:pt>
                <c:pt idx="3">
                  <c:v>3346.9740000000002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D-4DE5-B179-4BD3EAB50B5F}"/>
            </c:ext>
          </c:extLst>
        </c:ser>
        <c:ser>
          <c:idx val="3"/>
          <c:order val="3"/>
          <c:tx>
            <c:strRef>
              <c:f>Sheet1!$E$75</c:f>
              <c:strCache>
                <c:ptCount val="1"/>
                <c:pt idx="0">
                  <c:v>Line Multiplication C++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Sheet1!$A$76:$A$79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xVal>
          <c:yVal>
            <c:numRef>
              <c:f>Sheet1!$E$76:$E$79</c:f>
              <c:numCache>
                <c:formatCode>General</c:formatCode>
                <c:ptCount val="4"/>
                <c:pt idx="0">
                  <c:v>66.486999999999995</c:v>
                </c:pt>
                <c:pt idx="1">
                  <c:v>226.15600000000001</c:v>
                </c:pt>
                <c:pt idx="2">
                  <c:v>526.13800000000003</c:v>
                </c:pt>
                <c:pt idx="3">
                  <c:v>1011.105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3D-4DE5-B179-4BD3EAB5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13839"/>
        <c:axId val="347338975"/>
      </c:scatterChart>
      <c:valAx>
        <c:axId val="499713839"/>
        <c:scaling>
          <c:orientation val="minMax"/>
          <c:max val="10240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7338975"/>
        <c:crosses val="autoZero"/>
        <c:crossBetween val="midCat"/>
        <c:majorUnit val="2048"/>
      </c:valAx>
      <c:valAx>
        <c:axId val="3473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71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</a:t>
            </a:r>
            <a:r>
              <a:rPr lang="pt-PT" baseline="0"/>
              <a:t> Multiplication C++ Time for each block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Sheet1!$H$137</c:f>
              <c:strCache>
                <c:ptCount val="1"/>
                <c:pt idx="0">
                  <c:v>4096x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Sheet1!$G$138:$G$140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Sheet1!$H$138:$H$140</c:f>
              <c:numCache>
                <c:formatCode>General</c:formatCode>
                <c:ptCount val="3"/>
                <c:pt idx="0">
                  <c:v>133.66300000000001</c:v>
                </c:pt>
                <c:pt idx="1">
                  <c:v>169.03399999999999</c:v>
                </c:pt>
                <c:pt idx="2">
                  <c:v>411.517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F-4173-B189-323E716355F6}"/>
            </c:ext>
          </c:extLst>
        </c:ser>
        <c:ser>
          <c:idx val="1"/>
          <c:order val="1"/>
          <c:tx>
            <c:strRef>
              <c:f>Sheet1!$I$137</c:f>
              <c:strCache>
                <c:ptCount val="1"/>
                <c:pt idx="0">
                  <c:v>6144x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Sheet1!$G$138:$G$140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Sheet1!$I$138:$I$140</c:f>
              <c:numCache>
                <c:formatCode>General</c:formatCode>
                <c:ptCount val="3"/>
                <c:pt idx="0">
                  <c:v>476.29300000000001</c:v>
                </c:pt>
                <c:pt idx="1">
                  <c:v>488.84800000000001</c:v>
                </c:pt>
                <c:pt idx="2">
                  <c:v>706.41700000000003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F-4173-B189-323E716355F6}"/>
            </c:ext>
          </c:extLst>
        </c:ser>
        <c:ser>
          <c:idx val="2"/>
          <c:order val="2"/>
          <c:tx>
            <c:strRef>
              <c:f>Sheet1!$J$137</c:f>
              <c:strCache>
                <c:ptCount val="1"/>
                <c:pt idx="0">
                  <c:v>8192x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Sheet1!$G$138:$G$140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Sheet1!$J$138:$J$140</c:f>
              <c:numCache>
                <c:formatCode>General</c:formatCode>
                <c:ptCount val="3"/>
                <c:pt idx="0">
                  <c:v>1392.03</c:v>
                </c:pt>
                <c:pt idx="1">
                  <c:v>3887.7359999999999</c:v>
                </c:pt>
                <c:pt idx="2">
                  <c:v>4017.9430000000002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F-4173-B189-323E716355F6}"/>
            </c:ext>
          </c:extLst>
        </c:ser>
        <c:ser>
          <c:idx val="3"/>
          <c:order val="3"/>
          <c:tx>
            <c:strRef>
              <c:f>Sheet1!$K$137</c:f>
              <c:strCache>
                <c:ptCount val="1"/>
                <c:pt idx="0">
                  <c:v>10240x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Sheet1!$G$138:$G$140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Sheet1!$K$138:$K$140</c:f>
              <c:numCache>
                <c:formatCode>General</c:formatCode>
                <c:ptCount val="3"/>
                <c:pt idx="0">
                  <c:v>3473.886</c:v>
                </c:pt>
                <c:pt idx="1">
                  <c:v>2353.607</c:v>
                </c:pt>
                <c:pt idx="2">
                  <c:v>3346.9740000000002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F-4173-B189-323E7163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07311"/>
        <c:axId val="346186015"/>
      </c:lineChart>
      <c:catAx>
        <c:axId val="49420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186015"/>
        <c:crosses val="autoZero"/>
        <c:auto val="1"/>
        <c:lblAlgn val="ctr"/>
        <c:lblOffset val="100"/>
        <c:noMultiLvlLbl val="0"/>
      </c:catAx>
      <c:valAx>
        <c:axId val="3461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Multiplication C++ vs Python GFlops/s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C++ Gflops/s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2097087378.6407769</c:v>
                </c:pt>
                <c:pt idx="1">
                  <c:v>1112347052.2803113</c:v>
                </c:pt>
                <c:pt idx="2">
                  <c:v>1301399098.8854637</c:v>
                </c:pt>
                <c:pt idx="3">
                  <c:v>435272605.14236665</c:v>
                </c:pt>
                <c:pt idx="4">
                  <c:v>360021639.16689205</c:v>
                </c:pt>
                <c:pt idx="5">
                  <c:v>339318120.39074868</c:v>
                </c:pt>
                <c:pt idx="6">
                  <c:v>321197232.94531912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D-4376-9340-2DE5D3251B0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Python Gflops/s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725113198.88276088</c:v>
                </c:pt>
                <c:pt idx="1">
                  <c:v>896201281.5347755</c:v>
                </c:pt>
                <c:pt idx="2">
                  <c:v>932529515.6338793</c:v>
                </c:pt>
                <c:pt idx="3">
                  <c:v>1024325361.619574</c:v>
                </c:pt>
                <c:pt idx="4">
                  <c:v>1093280837.2703378</c:v>
                </c:pt>
                <c:pt idx="5">
                  <c:v>1104991542.0839787</c:v>
                </c:pt>
                <c:pt idx="6">
                  <c:v>1106112855.4751728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D-4376-9340-2DE5D32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6015"/>
        <c:axId val="292297407"/>
      </c:scatterChart>
      <c:valAx>
        <c:axId val="489516015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2297407"/>
        <c:crosses val="autoZero"/>
        <c:crossBetween val="midCat"/>
        <c:majorUnit val="400"/>
      </c:valAx>
      <c:valAx>
        <c:axId val="292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5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C++ vs Python GFlops/s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C++ Gflops/s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3891891891.891892</c:v>
                </c:pt>
                <c:pt idx="1">
                  <c:v>3649635036.4963503</c:v>
                </c:pt>
                <c:pt idx="2">
                  <c:v>2733067729.0836654</c:v>
                </c:pt>
                <c:pt idx="3">
                  <c:v>2464919695.6889262</c:v>
                </c:pt>
                <c:pt idx="4">
                  <c:v>2114796425.024826</c:v>
                </c:pt>
                <c:pt idx="5">
                  <c:v>2216393442.622951</c:v>
                </c:pt>
                <c:pt idx="6">
                  <c:v>2050036065.4492996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B-4F3A-8574-2D9A0569F45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Python Gflops/s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567624736.10988021</c:v>
                </c:pt>
                <c:pt idx="1">
                  <c:v>820941755.40454137</c:v>
                </c:pt>
                <c:pt idx="2">
                  <c:v>887757523.52095592</c:v>
                </c:pt>
                <c:pt idx="3">
                  <c:v>999089209.46809125</c:v>
                </c:pt>
                <c:pt idx="4">
                  <c:v>1045844240.8221018</c:v>
                </c:pt>
                <c:pt idx="5">
                  <c:v>1098247659.3777139</c:v>
                </c:pt>
                <c:pt idx="6">
                  <c:v>1174214665.6429415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B-4F3A-8574-2D9A0569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2911"/>
        <c:axId val="292298847"/>
      </c:scatterChart>
      <c:valAx>
        <c:axId val="498952911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2298847"/>
        <c:crosses val="autoZero"/>
        <c:crossBetween val="midCat"/>
        <c:majorUnit val="400"/>
      </c:valAx>
      <c:valAx>
        <c:axId val="2922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9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</xdr:row>
      <xdr:rowOff>90487</xdr:rowOff>
    </xdr:from>
    <xdr:to>
      <xdr:col>7</xdr:col>
      <xdr:colOff>504825</xdr:colOff>
      <xdr:row>24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918BD8-5CB5-F152-BCE7-8891D62F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346710</xdr:colOff>
      <xdr:row>10</xdr:row>
      <xdr:rowOff>117157</xdr:rowOff>
    </xdr:from>
    <xdr:to>
      <xdr:col>16</xdr:col>
      <xdr:colOff>41910</xdr:colOff>
      <xdr:row>25</xdr:row>
      <xdr:rowOff>10477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E6B04B-2662-456C-7B4A-D6777D3B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56</xdr:row>
      <xdr:rowOff>185737</xdr:rowOff>
    </xdr:from>
    <xdr:to>
      <xdr:col>7</xdr:col>
      <xdr:colOff>514350</xdr:colOff>
      <xdr:row>71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CD3901-5A3C-4435-43ED-FCDACB7B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233362</xdr:colOff>
      <xdr:row>80</xdr:row>
      <xdr:rowOff>80962</xdr:rowOff>
    </xdr:from>
    <xdr:to>
      <xdr:col>7</xdr:col>
      <xdr:colOff>538162</xdr:colOff>
      <xdr:row>94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57C70E-2928-CA69-9F5E-4C56DF30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</xdr:colOff>
      <xdr:row>80</xdr:row>
      <xdr:rowOff>52387</xdr:rowOff>
    </xdr:from>
    <xdr:to>
      <xdr:col>16</xdr:col>
      <xdr:colOff>361950</xdr:colOff>
      <xdr:row>94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CA4CB2-7508-99F1-A77B-87B4AD2E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220980</xdr:colOff>
      <xdr:row>117</xdr:row>
      <xdr:rowOff>125730</xdr:rowOff>
    </xdr:from>
    <xdr:to>
      <xdr:col>7</xdr:col>
      <xdr:colOff>525780</xdr:colOff>
      <xdr:row>132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E2D9D-EB5C-FB5F-C48F-604C1582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320040</xdr:colOff>
      <xdr:row>143</xdr:row>
      <xdr:rowOff>140970</xdr:rowOff>
    </xdr:from>
    <xdr:to>
      <xdr:col>8</xdr:col>
      <xdr:colOff>15240</xdr:colOff>
      <xdr:row>158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FE9AC-3624-0E48-99F2-E7DAB945A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403860</xdr:colOff>
      <xdr:row>25</xdr:row>
      <xdr:rowOff>156210</xdr:rowOff>
    </xdr:from>
    <xdr:to>
      <xdr:col>7</xdr:col>
      <xdr:colOff>495300</xdr:colOff>
      <xdr:row>40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D75D0-1970-B0A1-FB3D-5BEE457D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396240</xdr:colOff>
      <xdr:row>25</xdr:row>
      <xdr:rowOff>179070</xdr:rowOff>
    </xdr:from>
    <xdr:to>
      <xdr:col>16</xdr:col>
      <xdr:colOff>91440</xdr:colOff>
      <xdr:row>40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DFD93F-6ADC-D1A5-B2D5-012AD628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335280</xdr:colOff>
      <xdr:row>57</xdr:row>
      <xdr:rowOff>11430</xdr:rowOff>
    </xdr:from>
    <xdr:to>
      <xdr:col>16</xdr:col>
      <xdr:colOff>30480</xdr:colOff>
      <xdr:row>72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9386F0-4AD0-5C7D-6E4D-7F30FC02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289560</xdr:colOff>
      <xdr:row>95</xdr:row>
      <xdr:rowOff>133350</xdr:rowOff>
    </xdr:from>
    <xdr:to>
      <xdr:col>7</xdr:col>
      <xdr:colOff>381000</xdr:colOff>
      <xdr:row>110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B60AD1-59AA-CD54-7732-045C7217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96</xdr:row>
      <xdr:rowOff>3810</xdr:rowOff>
    </xdr:from>
    <xdr:to>
      <xdr:col>16</xdr:col>
      <xdr:colOff>342900</xdr:colOff>
      <xdr:row>111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2D5809-2436-0E17-410C-984C51E29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358140</xdr:colOff>
      <xdr:row>115</xdr:row>
      <xdr:rowOff>53340</xdr:rowOff>
    </xdr:from>
    <xdr:to>
      <xdr:col>17</xdr:col>
      <xdr:colOff>114300</xdr:colOff>
      <xdr:row>134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74C6D2-0D3F-A0DF-719F-E3135A34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510540</xdr:colOff>
      <xdr:row>143</xdr:row>
      <xdr:rowOff>99060</xdr:rowOff>
    </xdr:from>
    <xdr:to>
      <xdr:col>16</xdr:col>
      <xdr:colOff>624840</xdr:colOff>
      <xdr:row>160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F3175B-BDE1-0655-7FCB-EB4C72E68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76200</xdr:colOff>
      <xdr:row>10</xdr:row>
      <xdr:rowOff>185737</xdr:rowOff>
    </xdr:from>
    <xdr:to>
      <xdr:col>26</xdr:col>
      <xdr:colOff>381000</xdr:colOff>
      <xdr:row>25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459E39-8D0E-F689-CF2E-597C973C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76200</xdr:colOff>
      <xdr:row>26</xdr:row>
      <xdr:rowOff>80962</xdr:rowOff>
    </xdr:from>
    <xdr:to>
      <xdr:col>26</xdr:col>
      <xdr:colOff>381000</xdr:colOff>
      <xdr:row>40</xdr:row>
      <xdr:rowOff>157162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954E221-948B-85AA-1426-8F2E967F0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590550</xdr:colOff>
      <xdr:row>54</xdr:row>
      <xdr:rowOff>23812</xdr:rowOff>
    </xdr:from>
    <xdr:to>
      <xdr:col>25</xdr:col>
      <xdr:colOff>285750</xdr:colOff>
      <xdr:row>68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3A6D53-D5A4-8B33-89E4-C721C0B0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581025</xdr:colOff>
      <xdr:row>11</xdr:row>
      <xdr:rowOff>14288</xdr:rowOff>
    </xdr:from>
    <xdr:to>
      <xdr:col>34</xdr:col>
      <xdr:colOff>447675</xdr:colOff>
      <xdr:row>25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A47A2-5532-DBD3-CB8B-D62EF96F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600075</xdr:colOff>
      <xdr:row>26</xdr:row>
      <xdr:rowOff>4762</xdr:rowOff>
    </xdr:from>
    <xdr:to>
      <xdr:col>34</xdr:col>
      <xdr:colOff>295275</xdr:colOff>
      <xdr:row>40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6CB9C-2DD4-9B41-F9AC-C0A59C1A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338137</xdr:colOff>
      <xdr:row>11</xdr:row>
      <xdr:rowOff>33337</xdr:rowOff>
    </xdr:from>
    <xdr:to>
      <xdr:col>43</xdr:col>
      <xdr:colOff>33337</xdr:colOff>
      <xdr:row>25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9965EA-F21B-A1FB-7EB3-76205609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DA25-05C2-4F45-BE0D-9CF0B97D2DC0}">
  <dimension ref="A1:AN141"/>
  <sheetViews>
    <sheetView tabSelected="1" workbookViewId="0">
      <selection activeCell="J4" sqref="J4"/>
    </sheetView>
  </sheetViews>
  <sheetFormatPr defaultRowHeight="14.4" x14ac:dyDescent="0.3"/>
  <cols>
    <col min="6" max="6" width="12" bestFit="1" customWidth="1"/>
    <col min="8" max="8" width="10" bestFit="1" customWidth="1"/>
    <col min="14" max="14" width="10" bestFit="1" customWidth="1"/>
    <col min="15" max="15" width="9.5546875" bestFit="1" customWidth="1"/>
    <col min="17" max="17" width="12" bestFit="1" customWidth="1"/>
  </cols>
  <sheetData>
    <row r="1" spans="1:40" x14ac:dyDescent="0.3">
      <c r="A1" t="s">
        <v>17</v>
      </c>
      <c r="E1" t="s">
        <v>16</v>
      </c>
      <c r="L1" t="s">
        <v>18</v>
      </c>
      <c r="P1" t="s">
        <v>19</v>
      </c>
      <c r="U1" t="s">
        <v>28</v>
      </c>
      <c r="Y1" t="s">
        <v>29</v>
      </c>
      <c r="AC1" t="s">
        <v>32</v>
      </c>
      <c r="AH1" t="s">
        <v>33</v>
      </c>
      <c r="AL1" t="s">
        <v>1</v>
      </c>
    </row>
    <row r="2" spans="1:40" ht="15" thickBot="1" x14ac:dyDescent="0.35">
      <c r="A2" t="s">
        <v>0</v>
      </c>
      <c r="B2" t="s">
        <v>1</v>
      </c>
      <c r="C2" t="s">
        <v>2</v>
      </c>
      <c r="E2" t="s">
        <v>0</v>
      </c>
      <c r="F2" t="s">
        <v>12</v>
      </c>
      <c r="G2" t="s">
        <v>13</v>
      </c>
      <c r="L2" t="s">
        <v>0</v>
      </c>
      <c r="M2" t="s">
        <v>1</v>
      </c>
      <c r="N2" t="s">
        <v>2</v>
      </c>
      <c r="P2" t="s">
        <v>0</v>
      </c>
      <c r="Q2" t="s">
        <v>12</v>
      </c>
      <c r="R2" t="s">
        <v>13</v>
      </c>
      <c r="U2" t="s">
        <v>0</v>
      </c>
      <c r="V2" t="s">
        <v>30</v>
      </c>
      <c r="W2" t="s">
        <v>31</v>
      </c>
      <c r="Y2" t="s">
        <v>0</v>
      </c>
      <c r="Z2" t="s">
        <v>30</v>
      </c>
      <c r="AA2" t="s">
        <v>31</v>
      </c>
      <c r="AC2" t="s">
        <v>0</v>
      </c>
      <c r="AD2" t="s">
        <v>28</v>
      </c>
      <c r="AE2" t="s">
        <v>29</v>
      </c>
      <c r="AH2" t="s">
        <v>0</v>
      </c>
      <c r="AI2" t="s">
        <v>28</v>
      </c>
      <c r="AJ2" t="s">
        <v>29</v>
      </c>
      <c r="AL2" t="s">
        <v>0</v>
      </c>
      <c r="AM2" t="s">
        <v>30</v>
      </c>
      <c r="AN2" t="s">
        <v>31</v>
      </c>
    </row>
    <row r="3" spans="1:40" ht="15" thickBot="1" x14ac:dyDescent="0.35">
      <c r="A3">
        <v>600</v>
      </c>
      <c r="B3" s="1">
        <v>0.20599999999999999</v>
      </c>
      <c r="C3">
        <f>AVERAGE(0.593081951141357,0.600314378738403,0.597155809402465,0.592524051666259)</f>
        <v>0.59576904773712092</v>
      </c>
      <c r="E3">
        <v>600</v>
      </c>
      <c r="F3">
        <f>(2*$A3^3)/B3</f>
        <v>2097087378.6407769</v>
      </c>
      <c r="G3">
        <f>(2*$A3^3)/C3</f>
        <v>725113198.88276088</v>
      </c>
      <c r="L3">
        <v>600</v>
      </c>
      <c r="M3" s="2">
        <v>0.111</v>
      </c>
      <c r="N3">
        <f>AVERAGE(0.766212224960327,0.747177839279174,0.762239217758178,0.768635511398315)</f>
        <v>0.76106619834899847</v>
      </c>
      <c r="P3">
        <v>600</v>
      </c>
      <c r="Q3">
        <f>(2*$L3^3)/M3</f>
        <v>3891891891.891892</v>
      </c>
      <c r="R3">
        <f>(2*$L3^3)/N3</f>
        <v>567624736.10988021</v>
      </c>
      <c r="U3">
        <v>600</v>
      </c>
      <c r="V3" s="3">
        <v>244824179</v>
      </c>
      <c r="W3" s="2">
        <v>27430406</v>
      </c>
      <c r="Y3">
        <v>600</v>
      </c>
      <c r="Z3" s="3">
        <v>39529098</v>
      </c>
      <c r="AA3" s="2">
        <v>58137470</v>
      </c>
      <c r="AC3">
        <v>600</v>
      </c>
      <c r="AD3" s="3">
        <v>244824179</v>
      </c>
      <c r="AE3" s="3">
        <v>39529098</v>
      </c>
      <c r="AH3">
        <v>600</v>
      </c>
      <c r="AI3" s="2">
        <v>27430406</v>
      </c>
      <c r="AJ3" s="2">
        <v>58137470</v>
      </c>
      <c r="AL3">
        <v>600</v>
      </c>
      <c r="AM3">
        <f>AVERAGE(0.593081951141357,0.600314378738403,0.597155809402465,0.592524051666259)</f>
        <v>0.59576904773712092</v>
      </c>
      <c r="AN3">
        <f>AVERAGE(0.766212224960327,0.747177839279174,0.762239217758178,0.768635511398315)</f>
        <v>0.76106619834899847</v>
      </c>
    </row>
    <row r="4" spans="1:40" ht="15" thickBot="1" x14ac:dyDescent="0.35">
      <c r="A4">
        <v>1000</v>
      </c>
      <c r="B4" s="1">
        <v>1.798</v>
      </c>
      <c r="C4">
        <f>AVERAGE(2.1417851448059,2.24067711830139,2.43525147438049,2.1088523864746)</f>
        <v>2.2316415309905953</v>
      </c>
      <c r="E4">
        <v>1000</v>
      </c>
      <c r="F4">
        <f t="shared" ref="F4:F9" si="0">(2*$A4^3)/B4</f>
        <v>1112347052.2803113</v>
      </c>
      <c r="G4">
        <f t="shared" ref="G4:G9" si="1">(2*$A4^3)/C4</f>
        <v>896201281.5347755</v>
      </c>
      <c r="L4">
        <v>1000</v>
      </c>
      <c r="M4" s="2">
        <v>0.54800000000000004</v>
      </c>
      <c r="N4">
        <f>AVERAGE(2.42718958854675,2.48349666595458,2.38334941864013, 2.45087003707885)</f>
        <v>2.4362264275550776</v>
      </c>
      <c r="P4">
        <v>1000</v>
      </c>
      <c r="Q4">
        <f t="shared" ref="Q4:Q9" si="2">(2*$L4^3)/M4</f>
        <v>3649635036.4963503</v>
      </c>
      <c r="R4">
        <f t="shared" ref="R4:R9" si="3">(2*$L4^3)/N4</f>
        <v>820941755.40454137</v>
      </c>
      <c r="U4">
        <v>1000</v>
      </c>
      <c r="V4" s="3">
        <v>1234678324</v>
      </c>
      <c r="W4" s="2">
        <v>126812533</v>
      </c>
      <c r="Y4">
        <v>1000</v>
      </c>
      <c r="Z4" s="3">
        <v>324503988</v>
      </c>
      <c r="AA4" s="2">
        <v>264119996</v>
      </c>
      <c r="AC4">
        <v>1000</v>
      </c>
      <c r="AD4" s="3">
        <v>1234678324</v>
      </c>
      <c r="AE4" s="3">
        <v>324503988</v>
      </c>
      <c r="AH4">
        <v>1000</v>
      </c>
      <c r="AI4" s="2">
        <v>126812533</v>
      </c>
      <c r="AJ4" s="2">
        <v>264119996</v>
      </c>
      <c r="AL4">
        <v>1000</v>
      </c>
      <c r="AM4">
        <f>AVERAGE(2.1417851448059,2.24067711830139,2.43525147438049,2.1088523864746)</f>
        <v>2.2316415309905953</v>
      </c>
      <c r="AN4">
        <f>AVERAGE(2.42718958854675,2.48349666595458,2.38334941864013, 2.45087003707885)</f>
        <v>2.4362264275550776</v>
      </c>
    </row>
    <row r="5" spans="1:40" ht="15" thickBot="1" x14ac:dyDescent="0.35">
      <c r="A5">
        <v>1400</v>
      </c>
      <c r="B5" s="1">
        <v>4.2169999999999996</v>
      </c>
      <c r="C5">
        <f>AVERAGE(6.20022392272949,6.00298643112182,5.56684803962707,5.77021527290344)</f>
        <v>5.8850684165954545</v>
      </c>
      <c r="E5">
        <v>1400</v>
      </c>
      <c r="F5">
        <f t="shared" si="0"/>
        <v>1301399098.8854637</v>
      </c>
      <c r="G5">
        <f t="shared" si="1"/>
        <v>932529515.6338793</v>
      </c>
      <c r="L5">
        <v>1400</v>
      </c>
      <c r="M5" s="3">
        <v>2.008</v>
      </c>
      <c r="N5">
        <f>AVERAGE(5.94406223297119, 6.13159751892089,6.49839687347412, 6.15341615676879)</f>
        <v>6.1818681955337471</v>
      </c>
      <c r="P5">
        <v>1400</v>
      </c>
      <c r="Q5">
        <f t="shared" si="2"/>
        <v>2733067729.0836654</v>
      </c>
      <c r="R5">
        <f t="shared" si="3"/>
        <v>887757523.52095592</v>
      </c>
      <c r="U5">
        <v>1400</v>
      </c>
      <c r="V5" s="3">
        <v>3489242805</v>
      </c>
      <c r="W5" s="3">
        <v>348780277</v>
      </c>
      <c r="Y5">
        <v>1400</v>
      </c>
      <c r="Z5" s="3">
        <v>13224795967</v>
      </c>
      <c r="AA5" s="3">
        <v>703560605</v>
      </c>
      <c r="AC5">
        <v>1400</v>
      </c>
      <c r="AD5" s="3">
        <v>3489242805</v>
      </c>
      <c r="AE5" s="3">
        <v>13224795967</v>
      </c>
      <c r="AH5">
        <v>1400</v>
      </c>
      <c r="AI5" s="3">
        <v>348780277</v>
      </c>
      <c r="AJ5" s="3">
        <v>703560605</v>
      </c>
      <c r="AL5">
        <v>1400</v>
      </c>
      <c r="AM5">
        <f>AVERAGE(6.20022392272949,6.00298643112182,5.56684803962707,5.77021527290344)</f>
        <v>5.8850684165954545</v>
      </c>
      <c r="AN5">
        <f>AVERAGE(5.94406223297119, 6.13159751892089,6.49839687347412, 6.15341615676879)</f>
        <v>6.1818681955337471</v>
      </c>
    </row>
    <row r="6" spans="1:40" ht="15" thickBot="1" x14ac:dyDescent="0.35">
      <c r="A6">
        <v>1800</v>
      </c>
      <c r="B6" s="1">
        <v>26.797000000000001</v>
      </c>
      <c r="C6">
        <f>AVERAGE(11.2583651542663,11.1807148456573,11.8422546386718,11.2666931152343)</f>
        <v>11.387006938457425</v>
      </c>
      <c r="E6">
        <v>1800</v>
      </c>
      <c r="F6">
        <f t="shared" si="0"/>
        <v>435272605.14236665</v>
      </c>
      <c r="G6">
        <f t="shared" si="1"/>
        <v>1024325361.619574</v>
      </c>
      <c r="L6">
        <v>1800</v>
      </c>
      <c r="M6" s="3">
        <v>4.7320000000000002</v>
      </c>
      <c r="N6">
        <f>AVERAGE(11.3718664646148,11.3165698051452, 12.279991865158,11.7301044464111)</f>
        <v>11.674633145332276</v>
      </c>
      <c r="P6">
        <v>1800</v>
      </c>
      <c r="Q6">
        <f t="shared" si="2"/>
        <v>2464919695.6889262</v>
      </c>
      <c r="R6">
        <f t="shared" si="3"/>
        <v>999089209.46809125</v>
      </c>
      <c r="U6">
        <v>1800</v>
      </c>
      <c r="V6" s="3">
        <v>9091356462</v>
      </c>
      <c r="W6" s="3">
        <v>753302423</v>
      </c>
      <c r="Y6">
        <v>1800</v>
      </c>
      <c r="Z6" s="3">
        <v>8234180284</v>
      </c>
      <c r="AA6" s="3">
        <v>1433044721</v>
      </c>
      <c r="AC6">
        <v>1800</v>
      </c>
      <c r="AD6" s="3">
        <v>9091356462</v>
      </c>
      <c r="AE6" s="3">
        <v>8234180284</v>
      </c>
      <c r="AH6">
        <v>1800</v>
      </c>
      <c r="AI6" s="3">
        <v>753302423</v>
      </c>
      <c r="AJ6" s="3">
        <v>1433044721</v>
      </c>
      <c r="AL6">
        <v>1800</v>
      </c>
      <c r="AM6">
        <f>AVERAGE(11.2583651542663,11.1807148456573,11.8422546386718,11.2666931152343)</f>
        <v>11.387006938457425</v>
      </c>
      <c r="AN6">
        <f>AVERAGE(11.3718664646148,11.3165698051452, 12.279991865158,11.7301044464111)</f>
        <v>11.674633145332276</v>
      </c>
    </row>
    <row r="7" spans="1:40" ht="15" thickBot="1" x14ac:dyDescent="0.35">
      <c r="A7">
        <v>2200</v>
      </c>
      <c r="B7" s="1">
        <v>59.152000000000001</v>
      </c>
      <c r="C7">
        <f>AVERAGE(19.6844322681427,19.1748242378234,19.2609567642211,19.7957229614257)</f>
        <v>19.478984057903226</v>
      </c>
      <c r="E7">
        <v>2200</v>
      </c>
      <c r="F7">
        <f t="shared" si="0"/>
        <v>360021639.16689205</v>
      </c>
      <c r="G7">
        <f t="shared" si="1"/>
        <v>1093280837.2703378</v>
      </c>
      <c r="L7">
        <v>2200</v>
      </c>
      <c r="M7" s="3">
        <v>10.07</v>
      </c>
      <c r="N7">
        <f>AVERAGE( 19.5501248836517, 19.8761796951293,20.2107243537902,21.812958240509)</f>
        <v>20.362496793270051</v>
      </c>
      <c r="P7">
        <v>2200</v>
      </c>
      <c r="Q7">
        <f t="shared" si="2"/>
        <v>2114796425.024826</v>
      </c>
      <c r="R7">
        <f t="shared" si="3"/>
        <v>1045844240.8221018</v>
      </c>
      <c r="U7">
        <v>2200</v>
      </c>
      <c r="V7" s="3">
        <v>17626381864</v>
      </c>
      <c r="W7" s="3">
        <v>2118738019</v>
      </c>
      <c r="Y7">
        <v>2200</v>
      </c>
      <c r="Z7" s="3">
        <v>22751322522</v>
      </c>
      <c r="AA7" s="3">
        <v>2484188805</v>
      </c>
      <c r="AC7">
        <v>2200</v>
      </c>
      <c r="AD7" s="3">
        <v>17626381864</v>
      </c>
      <c r="AE7" s="3">
        <v>22751322522</v>
      </c>
      <c r="AH7">
        <v>2200</v>
      </c>
      <c r="AI7" s="3">
        <v>2118738019</v>
      </c>
      <c r="AJ7" s="3">
        <v>2484188805</v>
      </c>
      <c r="AL7">
        <v>2200</v>
      </c>
      <c r="AM7">
        <f>AVERAGE(19.6844322681427,19.1748242378234,19.2609567642211,19.7957229614257)</f>
        <v>19.478984057903226</v>
      </c>
      <c r="AN7">
        <f>AVERAGE( 19.5501248836517, 19.8761796951293,20.2107243537902,21.812958240509)</f>
        <v>20.362496793270051</v>
      </c>
    </row>
    <row r="8" spans="1:40" ht="15" thickBot="1" x14ac:dyDescent="0.35">
      <c r="A8">
        <v>2600</v>
      </c>
      <c r="B8" s="1">
        <v>103.596</v>
      </c>
      <c r="C8">
        <f>AVERAGE(31.0176534652709,30.9114477634429,32.013171672821,33.3057599067687)</f>
        <v>31.812008202075877</v>
      </c>
      <c r="E8">
        <v>2600</v>
      </c>
      <c r="F8">
        <f t="shared" si="0"/>
        <v>339318120.39074868</v>
      </c>
      <c r="G8">
        <f t="shared" si="1"/>
        <v>1104991542.0839787</v>
      </c>
      <c r="L8">
        <v>2600</v>
      </c>
      <c r="M8" s="3">
        <v>15.86</v>
      </c>
      <c r="N8">
        <f>AVERAGE(31.9002678394317,32.3211438655853, 31.4194416999816,32.3885567188262)</f>
        <v>32.007352530956204</v>
      </c>
      <c r="P8">
        <v>2600</v>
      </c>
      <c r="Q8">
        <f t="shared" si="2"/>
        <v>2216393442.622951</v>
      </c>
      <c r="R8">
        <f t="shared" si="3"/>
        <v>1098247659.3777139</v>
      </c>
      <c r="U8">
        <v>2600</v>
      </c>
      <c r="V8" s="3">
        <v>30881569713</v>
      </c>
      <c r="W8" s="3">
        <v>4417239780</v>
      </c>
      <c r="Y8">
        <v>2600</v>
      </c>
      <c r="Z8" s="3">
        <v>51487077541</v>
      </c>
      <c r="AA8" s="3">
        <v>4053736895</v>
      </c>
      <c r="AC8">
        <v>2600</v>
      </c>
      <c r="AD8" s="3">
        <v>30881569713</v>
      </c>
      <c r="AE8" s="3">
        <v>51487077541</v>
      </c>
      <c r="AH8">
        <v>2600</v>
      </c>
      <c r="AI8" s="3">
        <v>4417239780</v>
      </c>
      <c r="AJ8" s="3">
        <v>4053736895</v>
      </c>
      <c r="AL8">
        <v>2600</v>
      </c>
      <c r="AM8">
        <f>AVERAGE(31.0176534652709,30.9114477634429,32.013171672821,33.3057599067687)</f>
        <v>31.812008202075877</v>
      </c>
      <c r="AN8">
        <f>AVERAGE(31.9002678394317,32.3211438655853, 31.4194416999816,32.3885567188262)</f>
        <v>32.007352530956204</v>
      </c>
    </row>
    <row r="9" spans="1:40" ht="15" thickBot="1" x14ac:dyDescent="0.35">
      <c r="A9">
        <v>3000</v>
      </c>
      <c r="B9" s="1">
        <v>168.12100000000001</v>
      </c>
      <c r="C9">
        <f>AVERAGE(47.7842466831207,50.6062092781066,48.5292584896087,48.3587319850921)</f>
        <v>48.819611608982029</v>
      </c>
      <c r="E9">
        <v>3000</v>
      </c>
      <c r="F9">
        <f t="shared" si="0"/>
        <v>321197232.94531912</v>
      </c>
      <c r="G9">
        <f t="shared" si="1"/>
        <v>1106112855.4751728</v>
      </c>
      <c r="L9">
        <v>3000</v>
      </c>
      <c r="M9" s="3">
        <v>26.341000000000001</v>
      </c>
      <c r="N9">
        <f>AVERAGE(45.3504800796508, 45.7591993808746, 46.6134676933288,46.2295885086059)</f>
        <v>45.988183915615025</v>
      </c>
      <c r="P9">
        <v>3000</v>
      </c>
      <c r="Q9">
        <f t="shared" si="2"/>
        <v>2050036065.4492996</v>
      </c>
      <c r="R9">
        <f t="shared" si="3"/>
        <v>1174214665.6429415</v>
      </c>
      <c r="U9">
        <v>3000</v>
      </c>
      <c r="V9" s="3">
        <v>50310060656</v>
      </c>
      <c r="W9" s="3">
        <v>6787589544</v>
      </c>
      <c r="Y9">
        <v>3000</v>
      </c>
      <c r="Z9" s="3">
        <v>96527292880</v>
      </c>
      <c r="AA9" s="3">
        <v>6098567567</v>
      </c>
      <c r="AC9">
        <v>3000</v>
      </c>
      <c r="AD9" s="3">
        <v>50310060656</v>
      </c>
      <c r="AE9" s="3">
        <v>96527292880</v>
      </c>
      <c r="AH9">
        <v>3000</v>
      </c>
      <c r="AI9" s="3">
        <v>6787589544</v>
      </c>
      <c r="AJ9" s="3">
        <v>6098567567</v>
      </c>
      <c r="AL9">
        <v>3000</v>
      </c>
      <c r="AM9">
        <f>AVERAGE(47.7842466831207,50.6062092781066,48.5292584896087,48.3587319850921)</f>
        <v>48.819611608982029</v>
      </c>
      <c r="AN9">
        <f>AVERAGE(45.3504800796508, 45.7591993808746, 46.6134676933288,46.2295885086059)</f>
        <v>45.988183915615025</v>
      </c>
    </row>
    <row r="16" spans="1:40" x14ac:dyDescent="0.3">
      <c r="V16" s="4"/>
      <c r="Z16" s="4"/>
    </row>
    <row r="47" spans="1:21" ht="15" thickBot="1" x14ac:dyDescent="0.35">
      <c r="S47" t="s">
        <v>31</v>
      </c>
    </row>
    <row r="48" spans="1:21" ht="28.2" thickBot="1" x14ac:dyDescent="0.35">
      <c r="A48" t="s">
        <v>20</v>
      </c>
      <c r="E48" t="s">
        <v>21</v>
      </c>
      <c r="S48" s="5" t="s">
        <v>0</v>
      </c>
      <c r="T48" s="5" t="s">
        <v>28</v>
      </c>
      <c r="U48" s="5" t="s">
        <v>29</v>
      </c>
    </row>
    <row r="49" spans="1:21" ht="15" thickBot="1" x14ac:dyDescent="0.35">
      <c r="A49" t="s">
        <v>0</v>
      </c>
      <c r="B49" t="s">
        <v>3</v>
      </c>
      <c r="C49" t="s">
        <v>4</v>
      </c>
      <c r="E49" t="s">
        <v>0</v>
      </c>
      <c r="F49" t="s">
        <v>14</v>
      </c>
      <c r="G49" t="s">
        <v>15</v>
      </c>
      <c r="S49" s="3">
        <v>4096</v>
      </c>
      <c r="T49" s="3">
        <v>17449405810</v>
      </c>
      <c r="U49" s="3">
        <v>15794510599</v>
      </c>
    </row>
    <row r="50" spans="1:21" ht="15" thickBot="1" x14ac:dyDescent="0.35">
      <c r="A50">
        <v>600</v>
      </c>
      <c r="B50" s="1">
        <v>0.20599999999999999</v>
      </c>
      <c r="C50" s="2">
        <v>0.111</v>
      </c>
      <c r="E50">
        <v>600</v>
      </c>
      <c r="F50">
        <f>(2*$A50^3)/B50</f>
        <v>2097087378.6407769</v>
      </c>
      <c r="G50">
        <f>(2*$A50^3)/C50</f>
        <v>3891891891.891892</v>
      </c>
      <c r="S50" s="3">
        <v>6144</v>
      </c>
      <c r="T50" s="3">
        <v>58793956240</v>
      </c>
      <c r="U50" s="3">
        <v>54879863949</v>
      </c>
    </row>
    <row r="51" spans="1:21" ht="15" thickBot="1" x14ac:dyDescent="0.35">
      <c r="A51">
        <v>1000</v>
      </c>
      <c r="B51" s="1">
        <v>1.798</v>
      </c>
      <c r="C51" s="2">
        <v>0.54800000000000004</v>
      </c>
      <c r="E51">
        <v>1000</v>
      </c>
      <c r="F51">
        <f t="shared" ref="F51:F56" si="4">(2*$A51^3)/B51</f>
        <v>1112347052.2803113</v>
      </c>
      <c r="G51">
        <f t="shared" ref="G51:G56" si="5">(2*$A51^3)/C51</f>
        <v>3649635036.4963503</v>
      </c>
      <c r="S51" s="3">
        <v>8192</v>
      </c>
      <c r="T51" s="3">
        <v>139166960186</v>
      </c>
      <c r="U51" s="3">
        <v>124129835253</v>
      </c>
    </row>
    <row r="52" spans="1:21" ht="15" thickBot="1" x14ac:dyDescent="0.35">
      <c r="A52">
        <v>1400</v>
      </c>
      <c r="B52" s="1">
        <v>4.2169999999999996</v>
      </c>
      <c r="C52" s="3">
        <v>2.008</v>
      </c>
      <c r="E52">
        <v>1400</v>
      </c>
      <c r="F52">
        <f t="shared" si="4"/>
        <v>1301399098.8854637</v>
      </c>
      <c r="G52">
        <f t="shared" si="5"/>
        <v>2733067729.0836654</v>
      </c>
      <c r="S52" s="3">
        <v>10240</v>
      </c>
      <c r="T52" s="3">
        <v>271719418287</v>
      </c>
      <c r="U52" s="3">
        <v>280922018974</v>
      </c>
    </row>
    <row r="53" spans="1:21" ht="15" thickBot="1" x14ac:dyDescent="0.35">
      <c r="A53">
        <v>1800</v>
      </c>
      <c r="B53" s="1">
        <v>26.797000000000001</v>
      </c>
      <c r="C53" s="3">
        <v>4.7320000000000002</v>
      </c>
      <c r="E53">
        <v>1800</v>
      </c>
      <c r="F53">
        <f t="shared" si="4"/>
        <v>435272605.14236665</v>
      </c>
      <c r="G53">
        <f t="shared" si="5"/>
        <v>2464919695.6889262</v>
      </c>
    </row>
    <row r="54" spans="1:21" ht="15" thickBot="1" x14ac:dyDescent="0.35">
      <c r="A54">
        <v>2200</v>
      </c>
      <c r="B54" s="1">
        <v>59.152000000000001</v>
      </c>
      <c r="C54" s="3">
        <v>10.07</v>
      </c>
      <c r="E54">
        <v>2200</v>
      </c>
      <c r="F54">
        <f t="shared" si="4"/>
        <v>360021639.16689205</v>
      </c>
      <c r="G54">
        <f t="shared" si="5"/>
        <v>2114796425.024826</v>
      </c>
    </row>
    <row r="55" spans="1:21" ht="15" thickBot="1" x14ac:dyDescent="0.35">
      <c r="A55">
        <v>2600</v>
      </c>
      <c r="B55" s="1">
        <v>103.596</v>
      </c>
      <c r="C55" s="3">
        <v>15.86</v>
      </c>
      <c r="E55">
        <v>2600</v>
      </c>
      <c r="F55">
        <f t="shared" si="4"/>
        <v>339318120.39074868</v>
      </c>
      <c r="G55">
        <f t="shared" si="5"/>
        <v>2216393442.622951</v>
      </c>
    </row>
    <row r="56" spans="1:21" ht="15" thickBot="1" x14ac:dyDescent="0.35">
      <c r="A56">
        <v>3000</v>
      </c>
      <c r="B56" s="1">
        <v>168.12100000000001</v>
      </c>
      <c r="C56" s="3">
        <v>26.341000000000001</v>
      </c>
      <c r="E56">
        <v>3000</v>
      </c>
      <c r="F56">
        <f t="shared" si="4"/>
        <v>321197232.94531912</v>
      </c>
      <c r="G56">
        <f t="shared" si="5"/>
        <v>2050036065.4492996</v>
      </c>
    </row>
    <row r="74" spans="1:18" x14ac:dyDescent="0.3">
      <c r="A74" t="s">
        <v>22</v>
      </c>
      <c r="G74" t="s">
        <v>23</v>
      </c>
      <c r="N74" t="s">
        <v>24</v>
      </c>
      <c r="Q74" t="s">
        <v>25</v>
      </c>
    </row>
    <row r="75" spans="1:18" ht="15" thickBot="1" x14ac:dyDescent="0.35">
      <c r="A75" t="s">
        <v>0</v>
      </c>
      <c r="B75" t="s">
        <v>5</v>
      </c>
      <c r="C75" t="s">
        <v>6</v>
      </c>
      <c r="D75" t="s">
        <v>7</v>
      </c>
      <c r="E75" t="s">
        <v>4</v>
      </c>
      <c r="G75" t="s">
        <v>0</v>
      </c>
      <c r="H75" t="s">
        <v>5</v>
      </c>
      <c r="I75" t="s">
        <v>6</v>
      </c>
      <c r="J75" t="s">
        <v>7</v>
      </c>
      <c r="K75" t="s">
        <v>15</v>
      </c>
      <c r="N75" t="s">
        <v>0</v>
      </c>
      <c r="O75" t="s">
        <v>4</v>
      </c>
      <c r="Q75" t="s">
        <v>0</v>
      </c>
      <c r="R75" t="s">
        <v>15</v>
      </c>
    </row>
    <row r="76" spans="1:18" ht="15" thickBot="1" x14ac:dyDescent="0.35">
      <c r="A76">
        <v>4096</v>
      </c>
      <c r="B76" s="1">
        <v>133.66300000000001</v>
      </c>
      <c r="C76" s="1">
        <v>169.03399999999999</v>
      </c>
      <c r="D76" s="1">
        <v>411.517</v>
      </c>
      <c r="E76" s="3">
        <v>66.486999999999995</v>
      </c>
      <c r="G76">
        <v>4096</v>
      </c>
      <c r="H76">
        <f>(2*$G76^3)/B76</f>
        <v>1028249803.4010907</v>
      </c>
      <c r="I76">
        <f t="shared" ref="I76:K76" si="6">(2*$G76^3)/C76</f>
        <v>813084666.23282897</v>
      </c>
      <c r="J76">
        <f t="shared" si="6"/>
        <v>333981229.13998693</v>
      </c>
      <c r="K76">
        <f t="shared" si="6"/>
        <v>2067155285.5746238</v>
      </c>
      <c r="N76">
        <v>4096</v>
      </c>
      <c r="O76" s="3">
        <v>66.486999999999995</v>
      </c>
      <c r="Q76">
        <v>4096</v>
      </c>
      <c r="R76">
        <f>(2*$Q76*3)/O76</f>
        <v>369.63616947673984</v>
      </c>
    </row>
    <row r="77" spans="1:18" ht="15" thickBot="1" x14ac:dyDescent="0.35">
      <c r="A77">
        <v>6144</v>
      </c>
      <c r="B77" s="1">
        <v>476.29300000000001</v>
      </c>
      <c r="C77" s="1">
        <v>488.84800000000001</v>
      </c>
      <c r="D77" s="1">
        <v>706.41700000000003</v>
      </c>
      <c r="E77" s="3">
        <v>226.15600000000001</v>
      </c>
      <c r="G77">
        <v>6144</v>
      </c>
      <c r="H77">
        <f t="shared" ref="H77:H79" si="7">(2*$G77^3)/B77</f>
        <v>973888904.4516716</v>
      </c>
      <c r="I77">
        <f t="shared" ref="I77:I79" si="8">(2*$G77^3)/C77</f>
        <v>948876681.43881118</v>
      </c>
      <c r="J77">
        <f t="shared" ref="J77:J79" si="9">(2*$G77^3)/D77</f>
        <v>656632651.77366912</v>
      </c>
      <c r="K77">
        <f t="shared" ref="K77:K79" si="10">(2*$G77^3)/E77</f>
        <v>2051046481.0484798</v>
      </c>
      <c r="N77">
        <v>6144</v>
      </c>
      <c r="O77" s="3">
        <v>226.15600000000001</v>
      </c>
      <c r="Q77">
        <v>6144</v>
      </c>
      <c r="R77">
        <f t="shared" ref="R77:R79" si="11">(2*$Q77*3)/O77</f>
        <v>163.0025292276128</v>
      </c>
    </row>
    <row r="78" spans="1:18" ht="15" thickBot="1" x14ac:dyDescent="0.35">
      <c r="A78">
        <v>8192</v>
      </c>
      <c r="B78" s="1">
        <v>1392.03</v>
      </c>
      <c r="C78" s="1">
        <v>3887.7359999999999</v>
      </c>
      <c r="D78" s="1">
        <v>4017.9430000000002</v>
      </c>
      <c r="E78" s="3">
        <v>526.13800000000003</v>
      </c>
      <c r="G78">
        <v>8192</v>
      </c>
      <c r="H78">
        <f t="shared" si="7"/>
        <v>789862020.05416548</v>
      </c>
      <c r="I78">
        <f t="shared" si="8"/>
        <v>282815404.07476228</v>
      </c>
      <c r="J78">
        <f t="shared" si="9"/>
        <v>273650379.75302285</v>
      </c>
      <c r="K78">
        <f t="shared" si="10"/>
        <v>2089778019.7894847</v>
      </c>
      <c r="N78">
        <v>8192</v>
      </c>
      <c r="O78" s="3">
        <v>526.13800000000003</v>
      </c>
      <c r="Q78">
        <v>8192</v>
      </c>
      <c r="R78">
        <f t="shared" si="11"/>
        <v>93.420357396728605</v>
      </c>
    </row>
    <row r="79" spans="1:18" ht="15" thickBot="1" x14ac:dyDescent="0.35">
      <c r="A79">
        <v>10240</v>
      </c>
      <c r="B79">
        <v>3473.886</v>
      </c>
      <c r="C79">
        <v>2353.607</v>
      </c>
      <c r="D79">
        <v>3346.9740000000002</v>
      </c>
      <c r="E79" s="3">
        <v>1011.105</v>
      </c>
      <c r="G79">
        <v>10240</v>
      </c>
      <c r="H79">
        <f t="shared" si="7"/>
        <v>618179078.99107802</v>
      </c>
      <c r="I79">
        <f t="shared" si="8"/>
        <v>912422357.68333459</v>
      </c>
      <c r="J79">
        <f t="shared" si="9"/>
        <v>641619459.24886179</v>
      </c>
      <c r="K79">
        <f t="shared" si="10"/>
        <v>2123897763.33813</v>
      </c>
      <c r="N79">
        <v>10240</v>
      </c>
      <c r="O79" s="3">
        <v>1011.105</v>
      </c>
      <c r="Q79">
        <v>10240</v>
      </c>
      <c r="R79">
        <f t="shared" si="11"/>
        <v>60.765202427047633</v>
      </c>
    </row>
    <row r="136" spans="1:17" x14ac:dyDescent="0.3">
      <c r="G136" t="s">
        <v>26</v>
      </c>
      <c r="M136" t="s">
        <v>27</v>
      </c>
    </row>
    <row r="137" spans="1:17" ht="15" thickBot="1" x14ac:dyDescent="0.35">
      <c r="A137" t="s">
        <v>0</v>
      </c>
      <c r="B137" t="s">
        <v>5</v>
      </c>
      <c r="C137" t="s">
        <v>6</v>
      </c>
      <c r="D137" t="s">
        <v>7</v>
      </c>
      <c r="H137" t="s">
        <v>8</v>
      </c>
      <c r="I137" t="s">
        <v>9</v>
      </c>
      <c r="J137" t="s">
        <v>10</v>
      </c>
      <c r="K137" t="s">
        <v>11</v>
      </c>
      <c r="N137" t="s">
        <v>8</v>
      </c>
      <c r="O137" t="s">
        <v>9</v>
      </c>
      <c r="P137" t="s">
        <v>10</v>
      </c>
      <c r="Q137" t="s">
        <v>11</v>
      </c>
    </row>
    <row r="138" spans="1:17" ht="15" thickBot="1" x14ac:dyDescent="0.35">
      <c r="A138">
        <v>4096</v>
      </c>
      <c r="B138" s="1">
        <v>133.66300000000001</v>
      </c>
      <c r="C138" s="1">
        <v>169.03399999999999</v>
      </c>
      <c r="D138" s="1">
        <v>411.517</v>
      </c>
      <c r="E138" s="3"/>
      <c r="G138">
        <v>128</v>
      </c>
      <c r="H138" s="1">
        <f>B138</f>
        <v>133.66300000000001</v>
      </c>
      <c r="I138">
        <f>B139</f>
        <v>476.29300000000001</v>
      </c>
      <c r="J138">
        <f>B140</f>
        <v>1392.03</v>
      </c>
      <c r="K138">
        <f>B141</f>
        <v>3473.886</v>
      </c>
      <c r="M138">
        <v>128</v>
      </c>
      <c r="N138">
        <f>(2*$A138^3)/H138</f>
        <v>1028249803.4010907</v>
      </c>
      <c r="O138">
        <f t="shared" ref="O138:Q140" si="12">(2*$A138^3)/I138</f>
        <v>288559675.39308786</v>
      </c>
      <c r="P138">
        <f t="shared" si="12"/>
        <v>98732752.506770685</v>
      </c>
      <c r="Q138">
        <f t="shared" si="12"/>
        <v>39563461.055428989</v>
      </c>
    </row>
    <row r="139" spans="1:17" ht="15" thickBot="1" x14ac:dyDescent="0.35">
      <c r="A139">
        <v>6144</v>
      </c>
      <c r="B139" s="1">
        <v>476.29300000000001</v>
      </c>
      <c r="C139" s="1">
        <v>488.84800000000001</v>
      </c>
      <c r="D139" s="1">
        <v>706.41700000000003</v>
      </c>
      <c r="E139" s="3"/>
      <c r="G139">
        <v>256</v>
      </c>
      <c r="H139">
        <f>C138</f>
        <v>169.03399999999999</v>
      </c>
      <c r="I139">
        <f>C139</f>
        <v>488.84800000000001</v>
      </c>
      <c r="J139">
        <f>C140</f>
        <v>3887.7359999999999</v>
      </c>
      <c r="K139">
        <f>C141</f>
        <v>2353.607</v>
      </c>
      <c r="M139">
        <v>256</v>
      </c>
      <c r="N139">
        <f t="shared" ref="N139:N140" si="13">(2*$A139^3)/H139</f>
        <v>2744160748.5357976</v>
      </c>
      <c r="O139">
        <f t="shared" si="12"/>
        <v>948876681.43881118</v>
      </c>
      <c r="P139">
        <f t="shared" si="12"/>
        <v>119312748.59404033</v>
      </c>
      <c r="Q139">
        <f t="shared" si="12"/>
        <v>197083229.25960028</v>
      </c>
    </row>
    <row r="140" spans="1:17" ht="15" thickBot="1" x14ac:dyDescent="0.35">
      <c r="A140">
        <v>8192</v>
      </c>
      <c r="B140" s="1">
        <v>1392.03</v>
      </c>
      <c r="C140" s="1">
        <v>3887.7359999999999</v>
      </c>
      <c r="D140" s="1">
        <v>4017.9430000000002</v>
      </c>
      <c r="E140" s="3"/>
      <c r="G140">
        <v>512</v>
      </c>
      <c r="H140">
        <f>D138</f>
        <v>411.517</v>
      </c>
      <c r="I140">
        <f>D139</f>
        <v>706.41700000000003</v>
      </c>
      <c r="J140">
        <f>D140</f>
        <v>4017.9430000000002</v>
      </c>
      <c r="K140">
        <f>D141</f>
        <v>3346.9740000000002</v>
      </c>
      <c r="M140">
        <v>512</v>
      </c>
      <c r="N140">
        <f t="shared" si="13"/>
        <v>2671849833.1198955</v>
      </c>
      <c r="O140">
        <f t="shared" si="12"/>
        <v>1556462581.9820304</v>
      </c>
      <c r="P140">
        <f t="shared" si="12"/>
        <v>273650379.75302285</v>
      </c>
      <c r="Q140">
        <f t="shared" si="12"/>
        <v>328509163.13541722</v>
      </c>
    </row>
    <row r="141" spans="1:17" ht="15" thickBot="1" x14ac:dyDescent="0.35">
      <c r="A141">
        <v>10240</v>
      </c>
      <c r="B141">
        <v>3473.886</v>
      </c>
      <c r="C141">
        <v>2353.607</v>
      </c>
      <c r="D141">
        <v>3346.9740000000002</v>
      </c>
      <c r="E14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2023-03-08T11:46:52Z</dcterms:created>
  <dcterms:modified xsi:type="dcterms:W3CDTF">2023-03-10T19:21:15Z</dcterms:modified>
</cp:coreProperties>
</file>