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ja\OneDrive\Escritorio\DomoticMood\Documentos\"/>
    </mc:Choice>
  </mc:AlternateContent>
  <xr:revisionPtr revIDLastSave="0" documentId="13_ncr:1_{5E4CB8DD-ECDB-4DD3-B917-84E8D211021D}" xr6:coauthVersionLast="47" xr6:coauthVersionMax="47" xr10:uidLastSave="{00000000-0000-0000-0000-000000000000}"/>
  <bookViews>
    <workbookView xWindow="-108" yWindow="-108" windowWidth="23256" windowHeight="13176" activeTab="1" xr2:uid="{9F18A56C-43DA-4260-8C29-14670BEE72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0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G2" i="1"/>
  <c r="M13" i="2" s="1"/>
  <c r="P13" i="2"/>
  <c r="N13" i="2"/>
  <c r="L13" i="2"/>
  <c r="J13" i="2"/>
  <c r="H13" i="2"/>
  <c r="F13" i="2"/>
  <c r="D13" i="2"/>
  <c r="F8" i="2"/>
  <c r="F10" i="2" s="1"/>
  <c r="G8" i="2"/>
  <c r="G10" i="2" s="1"/>
  <c r="H8" i="2"/>
  <c r="H10" i="2" s="1"/>
  <c r="I8" i="2"/>
  <c r="I10" i="2" s="1"/>
  <c r="J8" i="2"/>
  <c r="J10" i="2" s="1"/>
  <c r="K8" i="2"/>
  <c r="K10" i="2" s="1"/>
  <c r="L8" i="2"/>
  <c r="L10" i="2" s="1"/>
  <c r="M8" i="2"/>
  <c r="M10" i="2" s="1"/>
  <c r="P8" i="2"/>
  <c r="P10" i="2" s="1"/>
  <c r="O8" i="2"/>
  <c r="O10" i="2" s="1"/>
  <c r="N8" i="2"/>
  <c r="N10" i="2" s="1"/>
  <c r="E8" i="2"/>
  <c r="E10" i="2" s="1"/>
  <c r="D10" i="2"/>
  <c r="M16" i="2" l="1"/>
  <c r="G13" i="2"/>
  <c r="K13" i="2"/>
  <c r="K16" i="2" s="1"/>
  <c r="K18" i="2" s="1"/>
  <c r="O13" i="2"/>
  <c r="O16" i="2" s="1"/>
  <c r="O18" i="2" s="1"/>
  <c r="F16" i="2"/>
  <c r="F18" i="2" s="1"/>
  <c r="G16" i="2"/>
  <c r="G18" i="2" s="1"/>
  <c r="E13" i="2"/>
  <c r="I13" i="2"/>
  <c r="H16" i="2"/>
  <c r="P16" i="2"/>
  <c r="P18" i="2" s="1"/>
  <c r="E16" i="2"/>
  <c r="E18" i="2" s="1"/>
  <c r="D16" i="2"/>
  <c r="N16" i="2"/>
  <c r="L16" i="2"/>
  <c r="L18" i="2" s="1"/>
  <c r="J16" i="2"/>
  <c r="J18" i="2" s="1"/>
  <c r="I16" i="2"/>
  <c r="I18" i="2" s="1"/>
  <c r="N18" i="2"/>
  <c r="C21" i="2"/>
  <c r="C27" i="2" s="1"/>
  <c r="D18" i="2"/>
  <c r="H18" i="2"/>
  <c r="M18" i="2"/>
  <c r="C22" i="2" l="1"/>
  <c r="C26" i="2" l="1"/>
  <c r="C29" i="2" s="1"/>
  <c r="D12" i="1"/>
  <c r="D11" i="1"/>
  <c r="D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<sst xmlns="http://schemas.openxmlformats.org/spreadsheetml/2006/main" count="76" uniqueCount="63">
  <si>
    <t>Componente</t>
  </si>
  <si>
    <t>Precio</t>
  </si>
  <si>
    <t>ESP-01</t>
  </si>
  <si>
    <t>ATMEGA2560-16AU</t>
  </si>
  <si>
    <t>Total:</t>
  </si>
  <si>
    <t>CRYSTAL 16Mhz</t>
  </si>
  <si>
    <t>Capacitores 100nF</t>
  </si>
  <si>
    <t>Unidad</t>
  </si>
  <si>
    <t>Total</t>
  </si>
  <si>
    <t>Pineras Macho</t>
  </si>
  <si>
    <t>Moc3020</t>
  </si>
  <si>
    <t>Led EMISOR IR</t>
  </si>
  <si>
    <t>Receptor IR</t>
  </si>
  <si>
    <t>Triac</t>
  </si>
  <si>
    <t>Adaptador Smd Tqfp100</t>
  </si>
  <si>
    <t>DHT11</t>
  </si>
  <si>
    <t>DHT22</t>
  </si>
  <si>
    <t>HC-SR501</t>
  </si>
  <si>
    <t>DS1302</t>
  </si>
  <si>
    <t>Sensor de sonido</t>
  </si>
  <si>
    <t>Sensor fotosensible</t>
  </si>
  <si>
    <t>Sensor de gas MQ-2</t>
  </si>
  <si>
    <t>Sensor de lluvia</t>
  </si>
  <si>
    <t>EJERCICIO N°1</t>
  </si>
  <si>
    <t>INVERSION:</t>
  </si>
  <si>
    <t>INGRESOS</t>
  </si>
  <si>
    <t>Total Ingresos</t>
  </si>
  <si>
    <t xml:space="preserve"> </t>
  </si>
  <si>
    <t>EGRESOS</t>
  </si>
  <si>
    <t>Total Egresos</t>
  </si>
  <si>
    <t>FLUJO DE CAJA ECONÓMICO</t>
  </si>
  <si>
    <t>VA =</t>
  </si>
  <si>
    <t>Inversión=</t>
  </si>
  <si>
    <t>VAN =</t>
  </si>
  <si>
    <t>&gt;0</t>
  </si>
  <si>
    <t xml:space="preserve">TIR = </t>
  </si>
  <si>
    <t xml:space="preserve">B/C= </t>
  </si>
  <si>
    <t>B/C=</t>
  </si>
  <si>
    <t>&gt;1</t>
  </si>
  <si>
    <t xml:space="preserve">- Mantenimiento </t>
  </si>
  <si>
    <t>- Predio e impuestos</t>
  </si>
  <si>
    <t>SE DESEA OBTENER UNA RENTABILIDAD DEL 30%</t>
  </si>
  <si>
    <t>- Gastos de producción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</si>
  <si>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</si>
  <si>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</si>
  <si>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</si>
  <si>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</si>
  <si>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</si>
  <si>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</si>
  <si>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</si>
  <si>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</si>
  <si>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</si>
  <si>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</si>
  <si>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</si>
  <si>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</si>
  <si>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</si>
  <si>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- Cantidad de ventas</t>
  </si>
  <si>
    <t>- Servicio</t>
  </si>
  <si>
    <t>Costo de producto</t>
  </si>
  <si>
    <t>Costo de producción</t>
  </si>
  <si>
    <t>Costo de servicio</t>
  </si>
  <si>
    <t>Costo de mantenimiento</t>
  </si>
  <si>
    <t>&gt;30%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</si>
</sst>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3F3F3F"/>
      <name val="Arial"/>
      <family val="2"/>
    </font>
    <font>
      <sz val="11"/>
      <color rgb="FF3F3F3F"/>
      <name val="Arial"/>
      <family val="2"/>
    </font>
    <font>
      <b/>
      <sz val="11"/>
      <color rgb="FF3F3F3F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3F3F3F"/>
      <name val="Arial"/>
      <family val="2"/>
    </font>
    <font>
      <sz val="8"/>
      <name val="Calibri"/>
      <family val="2"/>
      <scheme val="minor"/>
    </font>
    <font>
      <b/>
      <i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3" applyNumberFormat="0" applyAlignment="0" applyProtection="0"/>
  </cellStyleXfs>
  <cellXfs count="44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top"/>
    </xf>
    <xf numFmtId="44" fontId="0" fillId="0" borderId="0" xfId="0" applyNumberFormat="1"/>
    <xf numFmtId="0" fontId="0" fillId="0" borderId="0" xfId="0" applyNumberFormat="1"/>
    <xf numFmtId="164" fontId="1" fillId="3" borderId="2" xfId="3" applyNumberFormat="1" applyBorder="1"/>
    <xf numFmtId="0" fontId="2" fillId="2" borderId="1" xfId="2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4" borderId="3" xfId="4" applyFont="1" applyAlignment="1">
      <alignment horizontal="center"/>
    </xf>
    <xf numFmtId="0" fontId="0" fillId="0" borderId="2" xfId="0" applyBorder="1"/>
    <xf numFmtId="38" fontId="10" fillId="4" borderId="3" xfId="4" applyNumberFormat="1" applyFont="1"/>
    <xf numFmtId="0" fontId="9" fillId="4" borderId="3" xfId="4" quotePrefix="1" applyFont="1" applyAlignment="1">
      <alignment horizontal="left"/>
    </xf>
    <xf numFmtId="0" fontId="3" fillId="4" borderId="3" xfId="4"/>
    <xf numFmtId="0" fontId="11" fillId="0" borderId="6" xfId="0" applyFont="1" applyBorder="1"/>
    <xf numFmtId="38" fontId="12" fillId="4" borderId="4" xfId="4" applyNumberFormat="1" applyFont="1" applyBorder="1"/>
    <xf numFmtId="0" fontId="4" fillId="0" borderId="1" xfId="0" applyFont="1" applyBorder="1"/>
    <xf numFmtId="0" fontId="7" fillId="0" borderId="7" xfId="0" applyFont="1" applyBorder="1"/>
    <xf numFmtId="0" fontId="4" fillId="0" borderId="1" xfId="0" quotePrefix="1" applyFont="1" applyBorder="1"/>
    <xf numFmtId="0" fontId="4" fillId="0" borderId="2" xfId="0" applyFont="1" applyBorder="1"/>
    <xf numFmtId="0" fontId="4" fillId="0" borderId="5" xfId="0" quotePrefix="1" applyFont="1" applyBorder="1" applyAlignment="1">
      <alignment horizontal="left"/>
    </xf>
    <xf numFmtId="0" fontId="4" fillId="0" borderId="8" xfId="0" applyFont="1" applyBorder="1"/>
    <xf numFmtId="0" fontId="10" fillId="4" borderId="3" xfId="4" applyFont="1"/>
    <xf numFmtId="0" fontId="11" fillId="0" borderId="9" xfId="0" applyFont="1" applyBorder="1"/>
    <xf numFmtId="0" fontId="6" fillId="0" borderId="1" xfId="0" applyFont="1" applyBorder="1"/>
    <xf numFmtId="0" fontId="4" fillId="0" borderId="10" xfId="0" applyFont="1" applyBorder="1"/>
    <xf numFmtId="8" fontId="4" fillId="0" borderId="0" xfId="0" applyNumberFormat="1" applyFont="1"/>
    <xf numFmtId="38" fontId="4" fillId="0" borderId="11" xfId="0" applyNumberFormat="1" applyFont="1" applyBorder="1"/>
    <xf numFmtId="8" fontId="4" fillId="5" borderId="0" xfId="0" applyNumberFormat="1" applyFont="1" applyFill="1"/>
    <xf numFmtId="9" fontId="4" fillId="5" borderId="0" xfId="0" applyNumberFormat="1" applyFont="1" applyFill="1"/>
    <xf numFmtId="38" fontId="4" fillId="0" borderId="0" xfId="0" applyNumberFormat="1" applyFont="1"/>
    <xf numFmtId="8" fontId="0" fillId="5" borderId="0" xfId="0" applyNumberFormat="1" applyFill="1"/>
    <xf numFmtId="0" fontId="9" fillId="4" borderId="12" xfId="4" quotePrefix="1" applyFont="1" applyBorder="1" applyAlignment="1">
      <alignment horizontal="left"/>
    </xf>
    <xf numFmtId="0" fontId="3" fillId="4" borderId="4" xfId="4" applyBorder="1"/>
    <xf numFmtId="0" fontId="0" fillId="0" borderId="13" xfId="0" applyBorder="1"/>
    <xf numFmtId="0" fontId="9" fillId="4" borderId="1" xfId="4" quotePrefix="1" applyFont="1" applyBorder="1" applyAlignment="1">
      <alignment horizontal="left"/>
    </xf>
    <xf numFmtId="0" fontId="2" fillId="2" borderId="13" xfId="2" applyBorder="1" applyAlignment="1">
      <alignment horizontal="center"/>
    </xf>
    <xf numFmtId="8" fontId="10" fillId="4" borderId="3" xfId="4" applyNumberFormat="1" applyFont="1"/>
    <xf numFmtId="6" fontId="14" fillId="4" borderId="3" xfId="4" applyNumberFormat="1" applyFont="1"/>
    <xf numFmtId="6" fontId="12" fillId="4" borderId="3" xfId="4" applyNumberFormat="1" applyFont="1"/>
  </cellXfs>
  <cellStyles count="5">
    <cellStyle name="60% - Énfasis6" xfId="3" builtinId="52"/>
    <cellStyle name="Bueno" xfId="2" builtinId="26"/>
    <cellStyle name="Moneda" xfId="1" builtinId="4"/>
    <cellStyle name="Normal" xfId="0" builtinId="0"/>
    <cellStyle name="Salida" xfId="4" builtinId="21"/>
  </cellStyles>
  <dxfs count="1"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F7310-11A2-4AF8-87BC-D283475CEFC2}" name="Tabla1" displayName="Tabla1" ref="A1:D62" totalsRowShown="0">
  <autoFilter ref="A1:D62" xr:uid="{748F7310-11A2-4AF8-87BC-D283475CEFC2}">
    <filterColumn colId="0" hiddenButton="1"/>
    <filterColumn colId="1" hiddenButton="1"/>
    <filterColumn colId="2" hiddenButton="1"/>
    <filterColumn colId="3" hiddenButton="1"/>
  </autoFilter>
  <tableColumns count="4">
    <tableColumn id="1" xr3:uid="{F383E9CE-B270-496D-9EE0-8052A35F587E}" name="Componente"/>
    <tableColumn id="2" xr3:uid="{D1140BC8-6868-49B0-9645-A355BA18AA13}" name="Precio"/>
    <tableColumn id="3" xr3:uid="{3895AA80-0EC3-42EB-9779-341E3F835700}" name="Unidad"/>
    <tableColumn id="4" xr3:uid="{A62C68D1-84C1-4C83-9BAB-33028F811657}" name="Total" dataDxfId="0">
      <calculatedColumnFormula>PRODUCT(B2,C2)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C316-E20C-47BC-8E77-A036621AE5C7}">
  <dimension ref="A1:G62"/>
  <sheetViews>
    <sheetView workbookViewId="0">
      <selection activeCell="G4" sqref="G4"/>
    </sheetView>
  </sheetViews>
  <sheetFormatPr baseColWidth="10" defaultColWidth="11.5546875" defaultRowHeight="14.4" x14ac:dyDescent="0.3"/>
  <cols>
    <col min="1" max="1" width="25.6640625" customWidth="1"/>
    <col min="2" max="2" width="19.88671875" customWidth="1"/>
    <col min="3" max="3" width="11.44140625" customWidth="1"/>
    <col min="5" max="5" width="3.77734375" customWidth="1"/>
    <col min="6" max="6" width="22.109375" customWidth="1"/>
    <col min="7" max="7" width="10.3320312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  <c r="F1" s="8" t="s">
        <v>58</v>
      </c>
      <c r="G1" s="7">
        <v>6000</v>
      </c>
    </row>
    <row r="2" spans="1:7" x14ac:dyDescent="0.3">
      <c r="A2" t="s">
        <v>2</v>
      </c>
      <c r="B2" s="2">
        <v>440</v>
      </c>
      <c r="C2" s="6">
        <v>1</v>
      </c>
      <c r="D2" s="5">
        <f t="shared" ref="D2:D33" si="0">PRODUCT(B2,C2)</f>
        <v>440</v>
      </c>
      <c r="F2" s="8" t="s">
        <v>59</v>
      </c>
      <c r="G2" s="7">
        <f>-SUBTOTAL(109,B2:B61)</f>
        <v>-5685</v>
      </c>
    </row>
    <row r="3" spans="1:7" x14ac:dyDescent="0.3">
      <c r="A3" t="s">
        <v>3</v>
      </c>
      <c r="B3" s="2">
        <v>1440</v>
      </c>
      <c r="C3" s="6">
        <v>1</v>
      </c>
      <c r="D3" s="5">
        <f t="shared" si="0"/>
        <v>1440</v>
      </c>
      <c r="F3" s="40" t="s">
        <v>60</v>
      </c>
      <c r="G3" s="7">
        <v>900</v>
      </c>
    </row>
    <row r="4" spans="1:7" x14ac:dyDescent="0.3">
      <c r="A4" t="s">
        <v>5</v>
      </c>
      <c r="B4" s="2">
        <v>60</v>
      </c>
      <c r="C4" s="6">
        <v>1</v>
      </c>
      <c r="D4" s="5">
        <f t="shared" si="0"/>
        <v>60</v>
      </c>
      <c r="F4" s="8" t="s">
        <v>61</v>
      </c>
      <c r="G4" s="7">
        <v>-600</v>
      </c>
    </row>
    <row r="5" spans="1:7" x14ac:dyDescent="0.3">
      <c r="A5" t="s">
        <v>6</v>
      </c>
      <c r="B5" s="2">
        <v>30</v>
      </c>
      <c r="C5" s="6">
        <v>2</v>
      </c>
      <c r="D5" s="5">
        <f t="shared" si="0"/>
        <v>60</v>
      </c>
    </row>
    <row r="6" spans="1:7" x14ac:dyDescent="0.3">
      <c r="A6" t="s">
        <v>9</v>
      </c>
      <c r="B6" s="2">
        <v>50</v>
      </c>
      <c r="C6" s="6">
        <v>4</v>
      </c>
      <c r="D6" s="5">
        <f t="shared" si="0"/>
        <v>200</v>
      </c>
    </row>
    <row r="7" spans="1:7" x14ac:dyDescent="0.3">
      <c r="A7" t="s">
        <v>10</v>
      </c>
      <c r="B7" s="2">
        <v>150</v>
      </c>
      <c r="C7" s="6">
        <v>1</v>
      </c>
      <c r="D7" s="5">
        <f t="shared" si="0"/>
        <v>150</v>
      </c>
    </row>
    <row r="8" spans="1:7" x14ac:dyDescent="0.3">
      <c r="A8" t="s">
        <v>11</v>
      </c>
      <c r="B8" s="2">
        <v>100</v>
      </c>
      <c r="C8" s="6">
        <v>1</v>
      </c>
      <c r="D8" s="5">
        <f t="shared" si="0"/>
        <v>100</v>
      </c>
    </row>
    <row r="9" spans="1:7" x14ac:dyDescent="0.3">
      <c r="A9" t="s">
        <v>12</v>
      </c>
      <c r="B9" s="2">
        <v>150</v>
      </c>
      <c r="C9" s="6">
        <v>1</v>
      </c>
      <c r="D9" s="5">
        <f t="shared" si="0"/>
        <v>150</v>
      </c>
    </row>
    <row r="10" spans="1:7" x14ac:dyDescent="0.3">
      <c r="A10" t="s">
        <v>13</v>
      </c>
      <c r="B10" s="2">
        <v>225</v>
      </c>
      <c r="C10" s="6">
        <v>2</v>
      </c>
      <c r="D10" s="5">
        <f t="shared" si="0"/>
        <v>450</v>
      </c>
    </row>
    <row r="11" spans="1:7" x14ac:dyDescent="0.3">
      <c r="A11" t="s">
        <v>14</v>
      </c>
      <c r="B11" s="2">
        <v>385</v>
      </c>
      <c r="C11" s="6">
        <v>1</v>
      </c>
      <c r="D11" s="5">
        <f>PRODUCT(B11,C11)</f>
        <v>385</v>
      </c>
    </row>
    <row r="12" spans="1:7" x14ac:dyDescent="0.3">
      <c r="A12" t="s">
        <v>15</v>
      </c>
      <c r="B12" s="2">
        <v>385</v>
      </c>
      <c r="C12" s="6">
        <v>1</v>
      </c>
      <c r="D12" s="5">
        <f>PRODUCT(B12,C12)</f>
        <v>385</v>
      </c>
    </row>
    <row r="13" spans="1:7" x14ac:dyDescent="0.3">
      <c r="A13" t="s">
        <v>16</v>
      </c>
      <c r="B13" s="2">
        <v>790</v>
      </c>
      <c r="C13" s="6">
        <v>1</v>
      </c>
      <c r="D13" s="5">
        <f t="shared" si="0"/>
        <v>790</v>
      </c>
    </row>
    <row r="14" spans="1:7" x14ac:dyDescent="0.3">
      <c r="A14" t="s">
        <v>17</v>
      </c>
      <c r="B14" s="2">
        <v>300</v>
      </c>
      <c r="C14" s="6">
        <v>1</v>
      </c>
      <c r="D14" s="5">
        <f t="shared" si="0"/>
        <v>300</v>
      </c>
    </row>
    <row r="15" spans="1:7" x14ac:dyDescent="0.3">
      <c r="A15" t="s">
        <v>18</v>
      </c>
      <c r="B15" s="2">
        <v>350</v>
      </c>
      <c r="C15" s="6">
        <v>1</v>
      </c>
      <c r="D15" s="5">
        <f t="shared" si="0"/>
        <v>350</v>
      </c>
    </row>
    <row r="16" spans="1:7" x14ac:dyDescent="0.3">
      <c r="A16" t="s">
        <v>19</v>
      </c>
      <c r="B16" s="2">
        <v>250</v>
      </c>
      <c r="C16" s="6">
        <v>1</v>
      </c>
      <c r="D16" s="5">
        <f t="shared" si="0"/>
        <v>250</v>
      </c>
    </row>
    <row r="17" spans="1:4" x14ac:dyDescent="0.3">
      <c r="A17" t="s">
        <v>20</v>
      </c>
      <c r="B17" s="2">
        <v>180</v>
      </c>
      <c r="C17" s="6">
        <v>1</v>
      </c>
      <c r="D17" s="5">
        <f t="shared" si="0"/>
        <v>180</v>
      </c>
    </row>
    <row r="18" spans="1:4" x14ac:dyDescent="0.3">
      <c r="A18" t="s">
        <v>21</v>
      </c>
      <c r="B18" s="2">
        <v>250</v>
      </c>
      <c r="C18" s="6">
        <v>1</v>
      </c>
      <c r="D18" s="5">
        <f t="shared" si="0"/>
        <v>250</v>
      </c>
    </row>
    <row r="19" spans="1:4" x14ac:dyDescent="0.3">
      <c r="A19" t="s">
        <v>22</v>
      </c>
      <c r="B19" s="2">
        <v>150</v>
      </c>
      <c r="C19" s="6">
        <v>1</v>
      </c>
      <c r="D19" s="5">
        <f t="shared" si="0"/>
        <v>150</v>
      </c>
    </row>
    <row r="20" spans="1:4" x14ac:dyDescent="0.3">
      <c r="B20" s="2"/>
      <c r="C20" s="6"/>
      <c r="D20" s="5">
        <f t="shared" si="0"/>
        <v>0</v>
      </c>
    </row>
    <row r="21" spans="1:4" x14ac:dyDescent="0.3">
      <c r="B21" s="2"/>
      <c r="C21" s="6"/>
      <c r="D21" s="5">
        <f t="shared" si="0"/>
        <v>0</v>
      </c>
    </row>
    <row r="22" spans="1:4" x14ac:dyDescent="0.3">
      <c r="B22" s="3"/>
      <c r="C22" s="6"/>
      <c r="D22" s="5">
        <f t="shared" si="0"/>
        <v>0</v>
      </c>
    </row>
    <row r="23" spans="1:4" x14ac:dyDescent="0.3">
      <c r="B23" s="3"/>
      <c r="C23" s="6"/>
      <c r="D23" s="5">
        <f t="shared" si="0"/>
        <v>0</v>
      </c>
    </row>
    <row r="24" spans="1:4" x14ac:dyDescent="0.3">
      <c r="B24" s="3"/>
      <c r="C24" s="6"/>
      <c r="D24" s="5">
        <f t="shared" si="0"/>
        <v>0</v>
      </c>
    </row>
    <row r="25" spans="1:4" x14ac:dyDescent="0.3">
      <c r="C25" s="6"/>
      <c r="D25" s="5">
        <f t="shared" si="0"/>
        <v>0</v>
      </c>
    </row>
    <row r="26" spans="1:4" x14ac:dyDescent="0.3">
      <c r="C26" s="6"/>
      <c r="D26" s="5">
        <f t="shared" si="0"/>
        <v>0</v>
      </c>
    </row>
    <row r="27" spans="1:4" x14ac:dyDescent="0.3">
      <c r="C27" s="6"/>
      <c r="D27" s="5">
        <f t="shared" si="0"/>
        <v>0</v>
      </c>
    </row>
    <row r="28" spans="1:4" x14ac:dyDescent="0.3">
      <c r="C28" s="6"/>
      <c r="D28" s="5">
        <f t="shared" si="0"/>
        <v>0</v>
      </c>
    </row>
    <row r="29" spans="1:4" x14ac:dyDescent="0.3">
      <c r="C29" s="6"/>
      <c r="D29" s="5">
        <f t="shared" si="0"/>
        <v>0</v>
      </c>
    </row>
    <row r="30" spans="1:4" x14ac:dyDescent="0.3">
      <c r="C30" s="6"/>
      <c r="D30" s="5">
        <f t="shared" si="0"/>
        <v>0</v>
      </c>
    </row>
    <row r="31" spans="1:4" x14ac:dyDescent="0.3">
      <c r="C31" s="6"/>
      <c r="D31" s="5">
        <f t="shared" si="0"/>
        <v>0</v>
      </c>
    </row>
    <row r="32" spans="1:4" x14ac:dyDescent="0.3">
      <c r="C32" s="6"/>
      <c r="D32" s="5">
        <f t="shared" si="0"/>
        <v>0</v>
      </c>
    </row>
    <row r="33" spans="3:4" x14ac:dyDescent="0.3">
      <c r="C33" s="6"/>
      <c r="D33" s="5">
        <f t="shared" si="0"/>
        <v>0</v>
      </c>
    </row>
    <row r="34" spans="3:4" x14ac:dyDescent="0.3">
      <c r="C34" s="6"/>
      <c r="D34" s="5">
        <f t="shared" ref="D34:D62" si="1">PRODUCT(B34,C34)</f>
        <v>0</v>
      </c>
    </row>
    <row r="35" spans="3:4" x14ac:dyDescent="0.3">
      <c r="C35" s="6"/>
      <c r="D35" s="5">
        <f t="shared" si="1"/>
        <v>0</v>
      </c>
    </row>
    <row r="36" spans="3:4" x14ac:dyDescent="0.3">
      <c r="C36" s="6"/>
      <c r="D36" s="5">
        <f t="shared" si="1"/>
        <v>0</v>
      </c>
    </row>
    <row r="37" spans="3:4" x14ac:dyDescent="0.3">
      <c r="C37" s="6"/>
      <c r="D37" s="5">
        <f t="shared" si="1"/>
        <v>0</v>
      </c>
    </row>
    <row r="38" spans="3:4" x14ac:dyDescent="0.3">
      <c r="C38" s="6"/>
      <c r="D38" s="5">
        <f t="shared" si="1"/>
        <v>0</v>
      </c>
    </row>
    <row r="39" spans="3:4" x14ac:dyDescent="0.3">
      <c r="C39" s="6"/>
      <c r="D39" s="5">
        <f t="shared" si="1"/>
        <v>0</v>
      </c>
    </row>
    <row r="40" spans="3:4" x14ac:dyDescent="0.3">
      <c r="C40" s="6"/>
      <c r="D40" s="5">
        <f t="shared" si="1"/>
        <v>0</v>
      </c>
    </row>
    <row r="41" spans="3:4" x14ac:dyDescent="0.3">
      <c r="C41" s="6"/>
      <c r="D41" s="5">
        <f t="shared" si="1"/>
        <v>0</v>
      </c>
    </row>
    <row r="42" spans="3:4" x14ac:dyDescent="0.3">
      <c r="C42" s="6"/>
      <c r="D42" s="5">
        <f t="shared" si="1"/>
        <v>0</v>
      </c>
    </row>
    <row r="43" spans="3:4" x14ac:dyDescent="0.3">
      <c r="C43" s="6"/>
      <c r="D43" s="5">
        <f t="shared" si="1"/>
        <v>0</v>
      </c>
    </row>
    <row r="44" spans="3:4" x14ac:dyDescent="0.3">
      <c r="C44" s="6"/>
      <c r="D44" s="5">
        <f t="shared" si="1"/>
        <v>0</v>
      </c>
    </row>
    <row r="45" spans="3:4" x14ac:dyDescent="0.3">
      <c r="C45" s="6"/>
      <c r="D45" s="5">
        <f t="shared" si="1"/>
        <v>0</v>
      </c>
    </row>
    <row r="46" spans="3:4" x14ac:dyDescent="0.3">
      <c r="C46" s="6"/>
      <c r="D46" s="5">
        <f t="shared" si="1"/>
        <v>0</v>
      </c>
    </row>
    <row r="47" spans="3:4" x14ac:dyDescent="0.3">
      <c r="C47" s="6"/>
      <c r="D47" s="5">
        <f t="shared" si="1"/>
        <v>0</v>
      </c>
    </row>
    <row r="48" spans="3:4" x14ac:dyDescent="0.3">
      <c r="C48" s="6"/>
      <c r="D48" s="5">
        <f t="shared" si="1"/>
        <v>0</v>
      </c>
    </row>
    <row r="49" spans="1:4" x14ac:dyDescent="0.3">
      <c r="C49" s="6"/>
      <c r="D49" s="5">
        <f t="shared" si="1"/>
        <v>0</v>
      </c>
    </row>
    <row r="50" spans="1:4" x14ac:dyDescent="0.3">
      <c r="C50" s="6"/>
      <c r="D50" s="5">
        <f t="shared" si="1"/>
        <v>0</v>
      </c>
    </row>
    <row r="51" spans="1:4" x14ac:dyDescent="0.3">
      <c r="C51" s="6"/>
      <c r="D51" s="5">
        <f t="shared" si="1"/>
        <v>0</v>
      </c>
    </row>
    <row r="52" spans="1:4" x14ac:dyDescent="0.3">
      <c r="C52" s="6"/>
      <c r="D52" s="5">
        <f t="shared" si="1"/>
        <v>0</v>
      </c>
    </row>
    <row r="53" spans="1:4" x14ac:dyDescent="0.3">
      <c r="C53" s="6"/>
      <c r="D53" s="5">
        <f t="shared" si="1"/>
        <v>0</v>
      </c>
    </row>
    <row r="54" spans="1:4" x14ac:dyDescent="0.3">
      <c r="C54" s="6"/>
      <c r="D54" s="5">
        <f t="shared" si="1"/>
        <v>0</v>
      </c>
    </row>
    <row r="55" spans="1:4" x14ac:dyDescent="0.3">
      <c r="C55" s="6"/>
      <c r="D55" s="5">
        <f t="shared" si="1"/>
        <v>0</v>
      </c>
    </row>
    <row r="56" spans="1:4" x14ac:dyDescent="0.3">
      <c r="C56" s="6"/>
      <c r="D56" s="5">
        <f t="shared" si="1"/>
        <v>0</v>
      </c>
    </row>
    <row r="57" spans="1:4" x14ac:dyDescent="0.3">
      <c r="C57" s="6"/>
      <c r="D57" s="5">
        <f t="shared" si="1"/>
        <v>0</v>
      </c>
    </row>
    <row r="58" spans="1:4" x14ac:dyDescent="0.3">
      <c r="C58" s="6"/>
      <c r="D58" s="5">
        <f t="shared" si="1"/>
        <v>0</v>
      </c>
    </row>
    <row r="59" spans="1:4" x14ac:dyDescent="0.3">
      <c r="C59" s="6"/>
      <c r="D59" s="5">
        <f t="shared" si="1"/>
        <v>0</v>
      </c>
    </row>
    <row r="60" spans="1:4" x14ac:dyDescent="0.3">
      <c r="C60" s="6"/>
      <c r="D60" s="5">
        <f t="shared" si="1"/>
        <v>0</v>
      </c>
    </row>
    <row r="61" spans="1:4" x14ac:dyDescent="0.3">
      <c r="C61" s="6"/>
      <c r="D61" s="5">
        <f t="shared" si="1"/>
        <v>0</v>
      </c>
    </row>
    <row r="62" spans="1:4" x14ac:dyDescent="0.3">
      <c r="A62" s="1" t="s">
        <v>4</v>
      </c>
      <c r="B62" s="4"/>
      <c r="D62" s="5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641C-6F75-471C-8BFC-F5BA635CC820}">
  <dimension ref="A1:P33"/>
  <sheetViews>
    <sheetView tabSelected="1" zoomScale="85" zoomScaleNormal="85" workbookViewId="0">
      <selection activeCell="C29" sqref="C29"/>
    </sheetView>
  </sheetViews>
  <sheetFormatPr baseColWidth="10" defaultRowHeight="14.4" x14ac:dyDescent="0.3"/>
  <cols>
    <col min="2" max="2" width="12.44140625" customWidth="1"/>
    <col min="4" max="9" width="14.77734375" customWidth="1"/>
    <col min="10" max="10" width="14.88671875" customWidth="1"/>
    <col min="11" max="15" width="14.77734375" customWidth="1"/>
    <col min="16" max="16" width="15" customWidth="1"/>
  </cols>
  <sheetData>
    <row r="1" spans="1:16" x14ac:dyDescent="0.3">
      <c r="A1" s="9"/>
      <c r="B1" s="9"/>
      <c r="C1" s="9"/>
      <c r="D1" s="9"/>
      <c r="E1" s="9"/>
      <c r="F1" s="9"/>
      <c r="G1" s="9"/>
      <c r="H1" s="9"/>
      <c r="I1" s="9"/>
      <c r="J1" s="9"/>
    </row>
    <row r="2" spans="1:16" x14ac:dyDescent="0.3">
      <c r="A2" s="9"/>
      <c r="B2" s="10" t="s">
        <v>23</v>
      </c>
      <c r="C2" s="9"/>
      <c r="D2" s="9"/>
      <c r="E2" s="9"/>
      <c r="F2" s="9"/>
      <c r="G2" s="9"/>
      <c r="H2" s="9"/>
      <c r="I2" s="9"/>
      <c r="J2" s="9"/>
    </row>
    <row r="3" spans="1:16" x14ac:dyDescent="0.3">
      <c r="A3" s="9"/>
      <c r="B3" s="11" t="s">
        <v>24</v>
      </c>
      <c r="C3" s="9" t="s">
        <v>41</v>
      </c>
      <c r="D3" s="9"/>
      <c r="E3" s="9"/>
      <c r="F3" s="9"/>
      <c r="G3" s="9"/>
      <c r="H3" s="9"/>
      <c r="I3" s="9"/>
      <c r="J3" s="9"/>
    </row>
    <row r="4" spans="1:16" x14ac:dyDescent="0.3">
      <c r="A4" s="9"/>
      <c r="B4" s="11"/>
      <c r="C4" s="9"/>
      <c r="D4" s="9"/>
      <c r="E4" s="9"/>
      <c r="F4" s="9"/>
      <c r="G4" s="9"/>
      <c r="H4" s="9"/>
      <c r="I4" s="9"/>
      <c r="J4" s="9"/>
    </row>
    <row r="5" spans="1:16" ht="15.6" x14ac:dyDescent="0.3">
      <c r="A5" s="9"/>
      <c r="B5" s="9"/>
      <c r="C5" s="12"/>
      <c r="D5" s="12"/>
      <c r="E5" s="12"/>
      <c r="F5" s="12"/>
      <c r="G5" s="12"/>
      <c r="H5" s="12"/>
      <c r="I5" s="9"/>
      <c r="J5" s="9"/>
    </row>
    <row r="6" spans="1:16" ht="15.6" x14ac:dyDescent="0.3">
      <c r="A6" s="9"/>
      <c r="B6" s="9"/>
      <c r="C6" s="12"/>
    </row>
    <row r="7" spans="1:16" ht="15.6" x14ac:dyDescent="0.3">
      <c r="A7" s="9"/>
      <c r="B7" s="38" t="s">
        <v>25</v>
      </c>
      <c r="C7" s="14"/>
      <c r="D7" s="13" t="s">
        <v>43</v>
      </c>
      <c r="E7" s="13" t="s">
        <v>44</v>
      </c>
      <c r="F7" s="13" t="s">
        <v>45</v>
      </c>
      <c r="G7" s="13" t="s">
        <v>46</v>
      </c>
      <c r="H7" s="13" t="s">
        <v>47</v>
      </c>
      <c r="I7" s="13" t="s">
        <v>48</v>
      </c>
      <c r="J7" s="13" t="s">
        <v>49</v>
      </c>
      <c r="K7" s="13" t="s">
        <v>50</v>
      </c>
      <c r="L7" s="13" t="s">
        <v>51</v>
      </c>
      <c r="M7" s="13" t="s">
        <v>52</v>
      </c>
      <c r="N7" s="13" t="s">
        <v>53</v>
      </c>
      <c r="O7" s="13" t="s">
        <v>54</v>
      </c>
      <c r="P7" s="13" t="s">
        <v>55</v>
      </c>
    </row>
    <row r="8" spans="1:16" x14ac:dyDescent="0.3">
      <c r="A8" s="9"/>
      <c r="B8" s="39" t="s">
        <v>57</v>
      </c>
      <c r="C8" s="37"/>
      <c r="D8" s="15"/>
      <c r="E8" s="15">
        <f>(D9)*Hoja1!G3</f>
        <v>900</v>
      </c>
      <c r="F8" s="15">
        <f>SUM(D9:E9)*Hoja1!G3</f>
        <v>2700</v>
      </c>
      <c r="G8" s="15">
        <f>SUM(D9:F9)*Hoja1!G3</f>
        <v>5400</v>
      </c>
      <c r="H8" s="15">
        <f>SUM(D9:G9)*Hoja1!G3</f>
        <v>6300</v>
      </c>
      <c r="I8" s="15">
        <f>SUM(D9:H9)*Hoja1!G3</f>
        <v>8100</v>
      </c>
      <c r="J8" s="15">
        <f>SUM(D9:I9)*Hoja1!G3</f>
        <v>9000</v>
      </c>
      <c r="K8" s="15">
        <f>SUM(D9:J9)*Hoja1!G3</f>
        <v>10800</v>
      </c>
      <c r="L8" s="15">
        <f>SUM(D9:K9)*Hoja1!G3</f>
        <v>11700</v>
      </c>
      <c r="M8" s="15">
        <f>SUM(D9:L9)*Hoja1!G3</f>
        <v>18900</v>
      </c>
      <c r="N8" s="15">
        <f>SUM(D9:M9)*Hoja1!G3</f>
        <v>19800</v>
      </c>
      <c r="O8" s="15">
        <f>SUM(D9:N9)*Hoja1!G3</f>
        <v>21600</v>
      </c>
      <c r="P8" s="15">
        <f>SUM(D9:O9)*Hoja1!G3</f>
        <v>24300</v>
      </c>
    </row>
    <row r="9" spans="1:16" x14ac:dyDescent="0.3">
      <c r="A9" s="9"/>
      <c r="B9" s="36" t="s">
        <v>56</v>
      </c>
      <c r="C9" s="17"/>
      <c r="D9" s="15">
        <v>1</v>
      </c>
      <c r="E9" s="15">
        <v>2</v>
      </c>
      <c r="F9" s="15">
        <v>3</v>
      </c>
      <c r="G9" s="15">
        <v>1</v>
      </c>
      <c r="H9" s="15">
        <v>2</v>
      </c>
      <c r="I9" s="15">
        <v>1</v>
      </c>
      <c r="J9" s="15">
        <v>2</v>
      </c>
      <c r="K9" s="15">
        <v>1</v>
      </c>
      <c r="L9" s="15">
        <v>8</v>
      </c>
      <c r="M9" s="15">
        <v>1</v>
      </c>
      <c r="N9" s="15">
        <v>2</v>
      </c>
      <c r="O9" s="15">
        <v>3</v>
      </c>
      <c r="P9" s="15">
        <v>1</v>
      </c>
    </row>
    <row r="10" spans="1:16" x14ac:dyDescent="0.3">
      <c r="A10" s="9"/>
      <c r="B10" s="9"/>
      <c r="C10" s="18" t="s">
        <v>26</v>
      </c>
      <c r="D10" s="19">
        <f>SUM(D7:D9)</f>
        <v>1</v>
      </c>
      <c r="E10" s="19">
        <f>Hoja1!G1*Hoja2!E9+Hoja2!E8</f>
        <v>12900</v>
      </c>
      <c r="F10" s="19">
        <f>Hoja1!G1*Hoja2!F9+Hoja2!F8</f>
        <v>20700</v>
      </c>
      <c r="G10" s="19">
        <f>Hoja1!G1*Hoja2!G9+Hoja2!G8</f>
        <v>11400</v>
      </c>
      <c r="H10" s="19">
        <f>Hoja1!G1*Hoja2!H9+Hoja2!H8</f>
        <v>18300</v>
      </c>
      <c r="I10" s="19">
        <f>Hoja1!G1*Hoja2!I9+Hoja2!I8</f>
        <v>14100</v>
      </c>
      <c r="J10" s="19">
        <f>Hoja1!G1*Hoja2!J9+Hoja2!J8</f>
        <v>21000</v>
      </c>
      <c r="K10" s="19">
        <f>Hoja1!G1*Hoja2!K9+Hoja2!K8</f>
        <v>16800</v>
      </c>
      <c r="L10" s="19">
        <f>Hoja1!G1*Hoja2!L9+Hoja2!L8</f>
        <v>59700</v>
      </c>
      <c r="M10" s="19">
        <f>Hoja1!G1*Hoja2!M9+Hoja2!M8</f>
        <v>24900</v>
      </c>
      <c r="N10" s="19">
        <f>Hoja1!G1*Hoja2!N9+Hoja2!N8</f>
        <v>31800</v>
      </c>
      <c r="O10" s="19">
        <f>Hoja1!G1*Hoja2!O9+Hoja2!O8</f>
        <v>39600</v>
      </c>
      <c r="P10" s="19">
        <f>Hoja1!G1*Hoja2!P9+Hoja2!P8</f>
        <v>30300</v>
      </c>
    </row>
    <row r="11" spans="1:16" x14ac:dyDescent="0.3">
      <c r="A11" s="9"/>
      <c r="B11" s="9"/>
      <c r="C11" s="9" t="s">
        <v>27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6" x14ac:dyDescent="0.3">
      <c r="A12" s="9"/>
      <c r="B12" s="20" t="s">
        <v>28</v>
      </c>
      <c r="C12" s="21"/>
      <c r="D12" s="13" t="s">
        <v>43</v>
      </c>
      <c r="E12" s="13" t="s">
        <v>44</v>
      </c>
      <c r="F12" s="13" t="s">
        <v>45</v>
      </c>
      <c r="G12" s="13" t="s">
        <v>46</v>
      </c>
      <c r="H12" s="13" t="s">
        <v>47</v>
      </c>
      <c r="I12" s="13" t="s">
        <v>48</v>
      </c>
      <c r="J12" s="13" t="s">
        <v>49</v>
      </c>
      <c r="K12" s="13" t="s">
        <v>50</v>
      </c>
      <c r="L12" s="13" t="s">
        <v>51</v>
      </c>
      <c r="M12" s="13" t="s">
        <v>52</v>
      </c>
      <c r="N12" s="13" t="s">
        <v>53</v>
      </c>
      <c r="O12" s="13" t="s">
        <v>54</v>
      </c>
      <c r="P12" s="13" t="s">
        <v>55</v>
      </c>
    </row>
    <row r="13" spans="1:16" x14ac:dyDescent="0.3">
      <c r="A13" s="9"/>
      <c r="B13" s="22" t="s">
        <v>42</v>
      </c>
      <c r="C13" s="23"/>
      <c r="D13" s="42">
        <f>Hoja1!G2*D9</f>
        <v>-5685</v>
      </c>
      <c r="E13" s="42">
        <f>Hoja1!G2*E9</f>
        <v>-11370</v>
      </c>
      <c r="F13" s="42">
        <f>Hoja1!G2*F9</f>
        <v>-17055</v>
      </c>
      <c r="G13" s="42">
        <f>Hoja1!G2*G9</f>
        <v>-5685</v>
      </c>
      <c r="H13" s="42">
        <f>Hoja1!G2*H9</f>
        <v>-11370</v>
      </c>
      <c r="I13" s="42">
        <f>Hoja1!G2*I9</f>
        <v>-5685</v>
      </c>
      <c r="J13" s="42">
        <f>Hoja1!G2*J9</f>
        <v>-11370</v>
      </c>
      <c r="K13" s="42">
        <f>Hoja1!G2*K9</f>
        <v>-5685</v>
      </c>
      <c r="L13" s="42">
        <f>Hoja1!G2*L9</f>
        <v>-45480</v>
      </c>
      <c r="M13" s="42">
        <f>Hoja1!G2*M9</f>
        <v>-5685</v>
      </c>
      <c r="N13" s="42">
        <f>Hoja1!G2*N9</f>
        <v>-11370</v>
      </c>
      <c r="O13" s="42">
        <f>Hoja1!G2*O9</f>
        <v>-17055</v>
      </c>
      <c r="P13" s="42">
        <f>Hoja1!G2*P9</f>
        <v>-5685</v>
      </c>
    </row>
    <row r="14" spans="1:16" x14ac:dyDescent="0.3">
      <c r="A14" s="9"/>
      <c r="B14" s="24" t="s">
        <v>39</v>
      </c>
      <c r="C14" s="25"/>
      <c r="D14" s="42">
        <f>Hoja1!G4</f>
        <v>-600</v>
      </c>
      <c r="E14" s="42">
        <f>Hoja1!G4</f>
        <v>-600</v>
      </c>
      <c r="F14" s="42">
        <f>Hoja1!G4</f>
        <v>-600</v>
      </c>
      <c r="G14" s="42">
        <f>Hoja1!G4</f>
        <v>-600</v>
      </c>
      <c r="H14" s="42">
        <f>Hoja1!G4</f>
        <v>-600</v>
      </c>
      <c r="I14" s="42">
        <f>Hoja1!G4</f>
        <v>-600</v>
      </c>
      <c r="J14" s="42">
        <f>Hoja1!G4</f>
        <v>-600</v>
      </c>
      <c r="K14" s="42">
        <f>Hoja1!G4</f>
        <v>-600</v>
      </c>
      <c r="L14" s="42">
        <f>Hoja1!G4</f>
        <v>-600</v>
      </c>
      <c r="M14" s="42">
        <f>Hoja1!G4</f>
        <v>-600</v>
      </c>
      <c r="N14" s="42">
        <f>Hoja1!G4</f>
        <v>-600</v>
      </c>
      <c r="O14" s="42">
        <f>Hoja1!G4</f>
        <v>-600</v>
      </c>
      <c r="P14" s="42">
        <f>Hoja1!G4</f>
        <v>-600</v>
      </c>
    </row>
    <row r="15" spans="1:16" x14ac:dyDescent="0.3">
      <c r="A15" s="9"/>
      <c r="B15" s="16" t="s">
        <v>40</v>
      </c>
      <c r="C15" s="26"/>
      <c r="D15" s="43"/>
      <c r="E15" s="43">
        <v>-200</v>
      </c>
      <c r="F15" s="43">
        <v>-200</v>
      </c>
      <c r="G15" s="43">
        <v>-200</v>
      </c>
      <c r="H15" s="43">
        <v>-200</v>
      </c>
      <c r="I15" s="43">
        <v>-200</v>
      </c>
      <c r="J15" s="43">
        <v>-200</v>
      </c>
      <c r="K15" s="43">
        <v>-200</v>
      </c>
      <c r="L15" s="43">
        <v>-200</v>
      </c>
      <c r="M15" s="43">
        <v>-200</v>
      </c>
      <c r="N15" s="43">
        <v>-200</v>
      </c>
      <c r="O15" s="43">
        <v>-200</v>
      </c>
      <c r="P15" s="43">
        <v>-200</v>
      </c>
    </row>
    <row r="16" spans="1:16" x14ac:dyDescent="0.3">
      <c r="A16" s="9"/>
      <c r="B16" s="9"/>
      <c r="C16" s="27" t="s">
        <v>29</v>
      </c>
      <c r="D16" s="43">
        <f>SUM(D13:D15)</f>
        <v>-6285</v>
      </c>
      <c r="E16" s="43">
        <f t="shared" ref="E16:F16" si="0">SUM(E13:E15)</f>
        <v>-12170</v>
      </c>
      <c r="F16" s="43">
        <f t="shared" si="0"/>
        <v>-17855</v>
      </c>
      <c r="G16" s="43">
        <f t="shared" ref="G16:O16" si="1">SUM(G13:G15)</f>
        <v>-6485</v>
      </c>
      <c r="H16" s="43">
        <f t="shared" si="1"/>
        <v>-12170</v>
      </c>
      <c r="I16" s="43">
        <f t="shared" si="1"/>
        <v>-6485</v>
      </c>
      <c r="J16" s="43">
        <f t="shared" si="1"/>
        <v>-12170</v>
      </c>
      <c r="K16" s="43">
        <f t="shared" si="1"/>
        <v>-6485</v>
      </c>
      <c r="L16" s="43">
        <f t="shared" si="1"/>
        <v>-46280</v>
      </c>
      <c r="M16" s="43">
        <f t="shared" si="1"/>
        <v>-6485</v>
      </c>
      <c r="N16" s="43">
        <f t="shared" si="1"/>
        <v>-12170</v>
      </c>
      <c r="O16" s="43">
        <f t="shared" si="1"/>
        <v>-17855</v>
      </c>
      <c r="P16" s="43">
        <f>SUM(P13:P15)</f>
        <v>-6485</v>
      </c>
    </row>
    <row r="17" spans="1:1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9"/>
      <c r="B18" s="28" t="s">
        <v>30</v>
      </c>
      <c r="C18" s="29"/>
      <c r="D18" s="41">
        <f>SUM(D10,D16)</f>
        <v>-6284</v>
      </c>
      <c r="E18" s="41">
        <f t="shared" ref="E18:F18" si="2">SUM(E10,E16)</f>
        <v>730</v>
      </c>
      <c r="F18" s="41">
        <f t="shared" si="2"/>
        <v>2845</v>
      </c>
      <c r="G18" s="41">
        <f t="shared" ref="G18:O18" si="3">SUM(G10,G16)</f>
        <v>4915</v>
      </c>
      <c r="H18" s="41">
        <f t="shared" si="3"/>
        <v>6130</v>
      </c>
      <c r="I18" s="41">
        <f t="shared" si="3"/>
        <v>7615</v>
      </c>
      <c r="J18" s="41">
        <f t="shared" si="3"/>
        <v>8830</v>
      </c>
      <c r="K18" s="41">
        <f t="shared" si="3"/>
        <v>10315</v>
      </c>
      <c r="L18" s="41">
        <f t="shared" si="3"/>
        <v>13420</v>
      </c>
      <c r="M18" s="41">
        <f t="shared" si="3"/>
        <v>18415</v>
      </c>
      <c r="N18" s="41">
        <f t="shared" si="3"/>
        <v>19630</v>
      </c>
      <c r="O18" s="41">
        <f t="shared" si="3"/>
        <v>21745</v>
      </c>
      <c r="P18" s="41">
        <f>SUM(P10,P16)</f>
        <v>23815</v>
      </c>
    </row>
    <row r="19" spans="1:16" x14ac:dyDescent="0.3">
      <c r="A19" s="9"/>
      <c r="B19" s="9"/>
      <c r="C19" s="9"/>
      <c r="D19" s="9"/>
      <c r="E19" s="9"/>
      <c r="F19" s="9"/>
      <c r="G19" s="9"/>
      <c r="H19" s="9"/>
      <c r="J19" s="9"/>
    </row>
    <row r="20" spans="1:16" x14ac:dyDescent="0.3">
      <c r="A20" s="9"/>
      <c r="B20" s="9" t="s">
        <v>31</v>
      </c>
      <c r="C20" s="30">
        <f>NPV(30%,D18:P18)</f>
        <v>9930.5342394431027</v>
      </c>
      <c r="D20" s="9"/>
      <c r="E20" s="9"/>
      <c r="F20" s="9"/>
      <c r="G20" s="9"/>
      <c r="H20" s="9"/>
      <c r="J20" s="9"/>
    </row>
    <row r="21" spans="1:16" ht="15" thickBot="1" x14ac:dyDescent="0.35">
      <c r="B21" s="9" t="s">
        <v>32</v>
      </c>
      <c r="C21" s="31">
        <f>D13</f>
        <v>-5685</v>
      </c>
      <c r="D21" s="9"/>
      <c r="E21" s="9"/>
      <c r="F21" s="9"/>
      <c r="G21" s="9"/>
      <c r="H21" s="9"/>
      <c r="J21" s="9"/>
    </row>
    <row r="22" spans="1:16" x14ac:dyDescent="0.3">
      <c r="B22" s="9" t="s">
        <v>33</v>
      </c>
      <c r="C22" s="32">
        <f>SUM(C20:C21)</f>
        <v>4245.5342394431027</v>
      </c>
      <c r="D22" s="9" t="s">
        <v>34</v>
      </c>
      <c r="E22" s="9"/>
      <c r="F22" s="9"/>
      <c r="G22" s="9"/>
      <c r="H22" s="9"/>
      <c r="J22" s="9"/>
    </row>
    <row r="23" spans="1:16" x14ac:dyDescent="0.3">
      <c r="B23" s="9"/>
      <c r="C23" s="9"/>
      <c r="D23" s="9"/>
      <c r="E23" s="9"/>
      <c r="F23" s="9"/>
      <c r="G23" s="9"/>
      <c r="H23" s="9"/>
      <c r="J23" s="9"/>
    </row>
    <row r="24" spans="1:16" x14ac:dyDescent="0.3">
      <c r="B24" s="9" t="s">
        <v>35</v>
      </c>
      <c r="C24" s="33">
        <f>IRR(D18:P18)</f>
        <v>0.60128431065643917</v>
      </c>
      <c r="D24" s="9" t="s">
        <v>62</v>
      </c>
      <c r="E24" s="9"/>
      <c r="F24" s="9"/>
      <c r="G24" s="9"/>
      <c r="H24" s="9"/>
      <c r="J24" s="9"/>
    </row>
    <row r="25" spans="1:16" x14ac:dyDescent="0.3">
      <c r="B25" s="9"/>
      <c r="C25" s="9"/>
      <c r="D25" s="9"/>
      <c r="E25" s="9"/>
      <c r="F25" s="9"/>
      <c r="G25" s="9"/>
      <c r="H25" s="9"/>
      <c r="I25" s="9"/>
      <c r="J25" s="9"/>
    </row>
    <row r="26" spans="1:16" x14ac:dyDescent="0.3">
      <c r="B26" s="9" t="s">
        <v>36</v>
      </c>
      <c r="C26" s="30">
        <f>C20</f>
        <v>9930.5342394431027</v>
      </c>
      <c r="D26" s="9"/>
      <c r="E26" s="9"/>
      <c r="F26" s="9"/>
      <c r="G26" s="9"/>
      <c r="H26" s="9"/>
      <c r="I26" s="9"/>
      <c r="J26" s="9"/>
    </row>
    <row r="27" spans="1:16" x14ac:dyDescent="0.3">
      <c r="B27" s="9"/>
      <c r="C27" s="34">
        <f>-C21</f>
        <v>5685</v>
      </c>
      <c r="D27" s="9"/>
      <c r="E27" s="9"/>
      <c r="F27" s="9"/>
      <c r="G27" s="9"/>
      <c r="H27" s="9"/>
      <c r="I27" s="9"/>
    </row>
    <row r="28" spans="1:16" x14ac:dyDescent="0.3">
      <c r="I28" s="9"/>
    </row>
    <row r="29" spans="1:16" x14ac:dyDescent="0.3">
      <c r="B29" t="s">
        <v>37</v>
      </c>
      <c r="C29" s="35">
        <f>C26/C27</f>
        <v>1.7467958204825158</v>
      </c>
      <c r="D29" t="s">
        <v>38</v>
      </c>
      <c r="I29" s="9"/>
    </row>
    <row r="30" spans="1:16" x14ac:dyDescent="0.3">
      <c r="I30" s="9"/>
    </row>
    <row r="31" spans="1:16" x14ac:dyDescent="0.3">
      <c r="I31" s="9"/>
    </row>
    <row r="32" spans="1:16" x14ac:dyDescent="0.3">
      <c r="I32" s="9"/>
    </row>
    <row r="33" spans="9:9" x14ac:dyDescent="0.3">
      <c r="I33" s="9"/>
    </row>
  </sheetData>
  <phoneticPr fontId="1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marta gañet</cp:lastModifiedBy>
  <dcterms:created xsi:type="dcterms:W3CDTF">2022-04-24T06:20:14Z</dcterms:created>
  <dcterms:modified xsi:type="dcterms:W3CDTF">2022-08-03T23:14:31Z</dcterms:modified>
</cp:coreProperties>
</file>