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esktop\Benchmarking_results\"/>
    </mc:Choice>
  </mc:AlternateContent>
  <xr:revisionPtr revIDLastSave="0" documentId="13_ncr:1_{614CD8D8-92B0-493D-9261-AAEAB3629600}" xr6:coauthVersionLast="46" xr6:coauthVersionMax="46" xr10:uidLastSave="{00000000-0000-0000-0000-000000000000}"/>
  <bookViews>
    <workbookView xWindow="-120" yWindow="-120" windowWidth="29040" windowHeight="15840" activeTab="1" xr2:uid="{890F1A94-548F-44E5-89E6-F495A385816F}"/>
  </bookViews>
  <sheets>
    <sheet name="Dashboard" sheetId="2" r:id="rId1"/>
    <sheet name="DataforDashboard" sheetId="1" r:id="rId2"/>
    <sheet name="DataforDashboard2" sheetId="3" r:id="rId3"/>
    <sheet name="Dataforstreaml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" l="1"/>
  <c r="E42" i="3"/>
  <c r="E44" i="3"/>
  <c r="E43" i="3"/>
  <c r="E45" i="3"/>
  <c r="E41" i="3"/>
  <c r="G46" i="1"/>
  <c r="I48" i="1" l="1"/>
  <c r="I49" i="1" s="1"/>
  <c r="J48" i="1"/>
  <c r="J49" i="1" s="1"/>
  <c r="K48" i="1"/>
  <c r="K49" i="1" s="1"/>
  <c r="L48" i="1"/>
  <c r="L49" i="1" s="1"/>
  <c r="M48" i="1"/>
  <c r="M49" i="1" s="1"/>
  <c r="N48" i="1"/>
  <c r="G48" i="1"/>
  <c r="H48" i="1"/>
  <c r="H49" i="1" s="1"/>
  <c r="G51" i="1" l="1"/>
  <c r="N49" i="1"/>
  <c r="T6" i="1"/>
  <c r="G52" i="1"/>
  <c r="G49" i="1"/>
  <c r="O52" i="1" l="1"/>
  <c r="Y6" i="1"/>
  <c r="Y8" i="1" s="1"/>
  <c r="V6" i="1"/>
  <c r="V7" i="1" s="1"/>
</calcChain>
</file>

<file path=xl/sharedStrings.xml><?xml version="1.0" encoding="utf-8"?>
<sst xmlns="http://schemas.openxmlformats.org/spreadsheetml/2006/main" count="202" uniqueCount="76">
  <si>
    <t>ML Task</t>
  </si>
  <si>
    <t>Dataset</t>
  </si>
  <si>
    <t>Instances</t>
  </si>
  <si>
    <t>Classification</t>
  </si>
  <si>
    <t>Bolts</t>
  </si>
  <si>
    <t>Regression</t>
  </si>
  <si>
    <t>3D Printer</t>
  </si>
  <si>
    <t>Milling Table</t>
  </si>
  <si>
    <t>Milling Spindle</t>
  </si>
  <si>
    <t>Airfoil Self-Noise</t>
  </si>
  <si>
    <t>Condition monitoring hydraulic systems - Internal Pump Leakage (CORR&gt;=0.4253)</t>
  </si>
  <si>
    <t>Condition monitoring hydraulic systems - Hydraulic accumulator (CORR&gt;=0.5)</t>
  </si>
  <si>
    <t>Flight Software for Earth Orbiting Satellite</t>
  </si>
  <si>
    <t>UNKNOWN 2</t>
  </si>
  <si>
    <t>Software for ground data</t>
  </si>
  <si>
    <t>Cylinder Bands</t>
  </si>
  <si>
    <t>Steel Plates Faults</t>
  </si>
  <si>
    <t>Condition monitoring hydraulic systems - stable flag (CORR&gt;=0.5)</t>
  </si>
  <si>
    <t>Condition monitoring hydraulic systems - Valve condition (CORR&gt;=0.8)</t>
  </si>
  <si>
    <t>Robot Execution Failures</t>
  </si>
  <si>
    <t>Flight Software for Earth Orbiting Satellite (1)</t>
  </si>
  <si>
    <t>UNKNOWN 1</t>
  </si>
  <si>
    <t>Maintenance of Naval Propulsion Plants Compressor</t>
  </si>
  <si>
    <t>Maintenance of Naval Propulsion Plants Turbine</t>
  </si>
  <si>
    <t>Genesis Demonstrator Classification Anomaly Detection</t>
  </si>
  <si>
    <t>Genesis Demonstrator Classification Machine State</t>
  </si>
  <si>
    <t>Pulsar Star</t>
  </si>
  <si>
    <t>Genesis Demonstrator Multiclass</t>
  </si>
  <si>
    <t>CNC Mill Tool Wear</t>
  </si>
  <si>
    <t>Condition monitoring hydraulic systems - Cooler condition (CORR&gt;=0.9518)</t>
  </si>
  <si>
    <t>Mercedes-Benz Greener Manufacturing</t>
  </si>
  <si>
    <t>SECOM</t>
  </si>
  <si>
    <t>APS Failure at Scania Trucks</t>
  </si>
  <si>
    <t>Energy Optimization</t>
  </si>
  <si>
    <t>Production Plant Data for Condition Monitoring</t>
  </si>
  <si>
    <t>Turbofan Engine Degradation Simulation</t>
  </si>
  <si>
    <t>Asset Health Condition</t>
  </si>
  <si>
    <t>Quality Prediction Mining Process</t>
  </si>
  <si>
    <t>Semiconductor CMP</t>
  </si>
  <si>
    <t>Maintenance Action Recommendation</t>
  </si>
  <si>
    <t>Azure Blob</t>
  </si>
  <si>
    <t>Anemometer Fault Detection</t>
  </si>
  <si>
    <t xml:space="preserve">Gearbox Fault Detection </t>
  </si>
  <si>
    <t>Everpro</t>
  </si>
  <si>
    <t>RWTH16Thr</t>
  </si>
  <si>
    <t>RWTH32Thr</t>
  </si>
  <si>
    <t>VFK16GB_Linux</t>
  </si>
  <si>
    <t>VFK8GB_Linux</t>
  </si>
  <si>
    <t>VFK16GB_Windows</t>
  </si>
  <si>
    <t>VFK8GB_Windows</t>
  </si>
  <si>
    <t>VFK4GB_Linux</t>
  </si>
  <si>
    <t>percentage</t>
  </si>
  <si>
    <t>Datasets done</t>
  </si>
  <si>
    <t>Number of datasets to do overall</t>
  </si>
  <si>
    <t>Number of datasets per  Computer</t>
  </si>
  <si>
    <t>Datasets done overall</t>
  </si>
  <si>
    <t>Filled</t>
  </si>
  <si>
    <t>Semi Filled</t>
  </si>
  <si>
    <t>Blank</t>
  </si>
  <si>
    <t>SL</t>
  </si>
  <si>
    <t>Needle Width</t>
  </si>
  <si>
    <t>Number of MVs</t>
  </si>
  <si>
    <t>Number of categorical Columns</t>
  </si>
  <si>
    <t>Features</t>
  </si>
  <si>
    <t>Number of computers done</t>
  </si>
  <si>
    <t>Number of datasets</t>
  </si>
  <si>
    <t>No MVs or Categorical</t>
  </si>
  <si>
    <t>Only MVs</t>
  </si>
  <si>
    <t>Only Categorical</t>
  </si>
  <si>
    <t>MVs and Categorical</t>
  </si>
  <si>
    <t>0: Not done</t>
  </si>
  <si>
    <t>1: Done</t>
  </si>
  <si>
    <t>0,5: In Progress</t>
  </si>
  <si>
    <t>Computer</t>
  </si>
  <si>
    <t>datasets_done</t>
  </si>
  <si>
    <t>datasets_done_perc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</si>
</sst>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4" borderId="13" xfId="0" applyFill="1" applyBorder="1"/>
    <xf numFmtId="0" fontId="0" fillId="4" borderId="14" xfId="0" applyFill="1" applyBorder="1"/>
    <xf numFmtId="0" fontId="0" fillId="4" borderId="16" xfId="0" applyFill="1" applyBorder="1"/>
    <xf numFmtId="0" fontId="0" fillId="0" borderId="0" xfId="0" applyFill="1" applyBorder="1"/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9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0" fontId="0" fillId="3" borderId="11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0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5" borderId="0" xfId="0" applyFill="1"/>
    <xf numFmtId="20" fontId="0" fillId="0" borderId="0" xfId="0" applyNumberFormat="1"/>
    <xf numFmtId="0" fontId="0" fillId="4" borderId="0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63276389759237"/>
          <c:y val="0.16096821230679498"/>
          <c:w val="0.54162335958005248"/>
          <c:h val="0.90270559930008754"/>
        </c:manualLayout>
      </c:layout>
      <c:doughnutChart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dPt>
            <c:idx val="0"/>
            <c:bubble3D val="0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08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CC-421A-A9F7-A5AF3060F1FF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CC-421A-A9F7-A5AF3060F1FF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4CC-421A-A9F7-A5AF3060F1FF}"/>
              </c:ext>
            </c:extLst>
          </c:dPt>
          <c:cat>
            <c:strRef>
              <c:f>DataforDashboard!$X$6:$X$8</c:f>
              <c:strCache>
                <c:ptCount val="3"/>
                <c:pt idx="0">
                  <c:v>SL</c:v>
                </c:pt>
                <c:pt idx="1">
                  <c:v>Needle Width</c:v>
                </c:pt>
                <c:pt idx="2">
                  <c:v>Blank</c:v>
                </c:pt>
              </c:strCache>
            </c:strRef>
          </c:cat>
          <c:val>
            <c:numRef>
              <c:f>DataforDashboard!$V$6:$V$8</c:f>
              <c:numCache>
                <c:formatCode>0%</c:formatCode>
                <c:ptCount val="3"/>
                <c:pt idx="0">
                  <c:v>8.2706766917293228E-2</c:v>
                </c:pt>
                <c:pt idx="1">
                  <c:v>0.91729323308270683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CC-421A-A9F7-A5AF3060F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  <c:holeSize val="45"/>
      </c:doughnutChart>
      <c:pieChart>
        <c:varyColors val="1"/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4CC-421A-A9F7-A5AF3060F1FF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2700"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4CC-421A-A9F7-A5AF3060F1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4CC-421A-A9F7-A5AF3060F1FF}"/>
              </c:ext>
            </c:extLst>
          </c:dPt>
          <c:cat>
            <c:strRef>
              <c:f>DataforDashboard!$X$6:$X$8</c:f>
              <c:strCache>
                <c:ptCount val="3"/>
                <c:pt idx="0">
                  <c:v>SL</c:v>
                </c:pt>
                <c:pt idx="1">
                  <c:v>Needle Width</c:v>
                </c:pt>
                <c:pt idx="2">
                  <c:v>Blank</c:v>
                </c:pt>
              </c:strCache>
            </c:strRef>
          </c:cat>
          <c:val>
            <c:numRef>
              <c:f>DataforDashboard!$Y$6:$Y$8</c:f>
              <c:numCache>
                <c:formatCode>0.0%</c:formatCode>
                <c:ptCount val="3"/>
                <c:pt idx="0" formatCode="0%">
                  <c:v>8.2706766917293228E-2</c:v>
                </c:pt>
                <c:pt idx="1">
                  <c:v>5.0000000000000001E-3</c:v>
                </c:pt>
                <c:pt idx="2" formatCode="0%">
                  <c:v>1.4122932330827067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CC-421A-A9F7-A5AF3060F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Percentage</a:t>
            </a:r>
            <a:r>
              <a:rPr lang="en-US" sz="1800" baseline="0">
                <a:solidFill>
                  <a:schemeClr val="tx1"/>
                </a:solidFill>
              </a:rPr>
              <a:t> of datasets done per computer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DataforDashboard!$G$5:$N$5</c:f>
              <c:strCache>
                <c:ptCount val="8"/>
                <c:pt idx="0">
                  <c:v>Everpro</c:v>
                </c:pt>
                <c:pt idx="1">
                  <c:v>VFK16GB_Linux</c:v>
                </c:pt>
                <c:pt idx="2">
                  <c:v>VFK8GB_Linux</c:v>
                </c:pt>
                <c:pt idx="3">
                  <c:v>VFK4GB_Linux</c:v>
                </c:pt>
                <c:pt idx="4">
                  <c:v>VFK16GB_Windows</c:v>
                </c:pt>
                <c:pt idx="5">
                  <c:v>VFK8GB_Windows</c:v>
                </c:pt>
                <c:pt idx="6">
                  <c:v>RWTH16Thr</c:v>
                </c:pt>
                <c:pt idx="7">
                  <c:v>RWTH32Thr</c:v>
                </c:pt>
              </c:strCache>
            </c:strRef>
          </c:cat>
          <c:val>
            <c:numRef>
              <c:f>DataforDashboard!$G$49:$N$49</c:f>
              <c:numCache>
                <c:formatCode>0%</c:formatCode>
                <c:ptCount val="8"/>
                <c:pt idx="0">
                  <c:v>0</c:v>
                </c:pt>
                <c:pt idx="1">
                  <c:v>0.57894736842105265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4561-93C9-1EBC5174A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0951256"/>
        <c:axId val="620950600"/>
      </c:barChart>
      <c:catAx>
        <c:axId val="620951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50600"/>
        <c:crosses val="autoZero"/>
        <c:auto val="1"/>
        <c:lblAlgn val="ctr"/>
        <c:lblOffset val="100"/>
        <c:noMultiLvlLbl val="0"/>
      </c:catAx>
      <c:valAx>
        <c:axId val="62095060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5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different Use Cases in the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DataforDashboard2!$D$42</c:f>
              <c:strCache>
                <c:ptCount val="1"/>
                <c:pt idx="0">
                  <c:v>No MVs or Categorical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DataforDashboard2!$E$42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F-4258-B0A3-82CFC422D40A}"/>
            </c:ext>
          </c:extLst>
        </c:ser>
        <c:ser>
          <c:idx val="1"/>
          <c:order val="1"/>
          <c:tx>
            <c:strRef>
              <c:f>DataforDashboard2!$D$43</c:f>
              <c:strCache>
                <c:ptCount val="1"/>
                <c:pt idx="0">
                  <c:v>Only MVs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DataforDashboard2!$E$43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F-4258-B0A3-82CFC422D40A}"/>
            </c:ext>
          </c:extLst>
        </c:ser>
        <c:ser>
          <c:idx val="2"/>
          <c:order val="2"/>
          <c:tx>
            <c:strRef>
              <c:f>DataforDashboard2!$D$44</c:f>
              <c:strCache>
                <c:ptCount val="1"/>
                <c:pt idx="0">
                  <c:v>Only Categorical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DataforDashboard2!$E$44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F-4258-B0A3-82CFC422D40A}"/>
            </c:ext>
          </c:extLst>
        </c:ser>
        <c:ser>
          <c:idx val="3"/>
          <c:order val="3"/>
          <c:tx>
            <c:strRef>
              <c:f>DataforDashboard2!$D$45</c:f>
              <c:strCache>
                <c:ptCount val="1"/>
                <c:pt idx="0">
                  <c:v>MVs and Categorical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DataforDashboard2!$E$45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8F-4258-B0A3-82CFC422D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151368"/>
        <c:axId val="484152024"/>
      </c:barChart>
      <c:catAx>
        <c:axId val="4841513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4152024"/>
        <c:crosses val="autoZero"/>
        <c:auto val="1"/>
        <c:lblAlgn val="ctr"/>
        <c:lblOffset val="100"/>
        <c:noMultiLvlLbl val="0"/>
      </c:catAx>
      <c:valAx>
        <c:axId val="48415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5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</xdr:row>
      <xdr:rowOff>66675</xdr:rowOff>
    </xdr:from>
    <xdr:to>
      <xdr:col>7</xdr:col>
      <xdr:colOff>466725</xdr:colOff>
      <xdr:row>11</xdr:row>
      <xdr:rowOff>133350</xdr:rowOff>
    </xdr:to>
    <xdr:sp macro="" textlink="DataforDashboard!G51">
      <xdr:nvSpPr>
        <xdr:cNvPr id="5" name="Rechteck 4">
          <a:extLst>
            <a:ext uri="{FF2B5EF4-FFF2-40B4-BE49-F238E27FC236}">
              <a16:creationId xmlns:a16="http://schemas.microsoft.com/office/drawing/2014/main" id="{824DD54A-43CA-4774-85D5-4E85F6043F8F}"/>
            </a:ext>
          </a:extLst>
        </xdr:cNvPr>
        <xdr:cNvSpPr/>
      </xdr:nvSpPr>
      <xdr:spPr>
        <a:xfrm>
          <a:off x="257175" y="1019175"/>
          <a:ext cx="5543550" cy="1209675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CA602C3C-330B-4C10-8974-8AFDDA9619A9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22</a:t>
          </a:fld>
          <a:endParaRPr lang="en-US" sz="3200"/>
        </a:p>
      </xdr:txBody>
    </xdr:sp>
    <xdr:clientData/>
  </xdr:twoCellAnchor>
  <xdr:twoCellAnchor>
    <xdr:from>
      <xdr:col>0</xdr:col>
      <xdr:colOff>238126</xdr:colOff>
      <xdr:row>12</xdr:row>
      <xdr:rowOff>152400</xdr:rowOff>
    </xdr:from>
    <xdr:to>
      <xdr:col>7</xdr:col>
      <xdr:colOff>466726</xdr:colOff>
      <xdr:row>35</xdr:row>
      <xdr:rowOff>9525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7D6ABE02-180A-426B-8807-169173EC9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12</xdr:row>
      <xdr:rowOff>152400</xdr:rowOff>
    </xdr:from>
    <xdr:to>
      <xdr:col>15</xdr:col>
      <xdr:colOff>209549</xdr:colOff>
      <xdr:row>35</xdr:row>
      <xdr:rowOff>9526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3207BE7B-689C-424E-AC0F-B118FB823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517415</xdr:colOff>
      <xdr:row>6</xdr:row>
      <xdr:rowOff>183648</xdr:rowOff>
    </xdr:from>
    <xdr:ext cx="5054710" cy="387286"/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0F955CD-10EF-4A70-8D58-0EFA07381C8C}"/>
            </a:ext>
          </a:extLst>
        </xdr:cNvPr>
        <xdr:cNvSpPr/>
      </xdr:nvSpPr>
      <xdr:spPr>
        <a:xfrm>
          <a:off x="517415" y="1326648"/>
          <a:ext cx="5054710" cy="3872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Number of datasets done overall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17</xdr:col>
      <xdr:colOff>0</xdr:colOff>
      <xdr:row>18</xdr:row>
      <xdr:rowOff>152400</xdr:rowOff>
    </xdr:from>
    <xdr:ext cx="184731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175A1235-3DD1-477E-9D92-0564D514E975}"/>
            </a:ext>
          </a:extLst>
        </xdr:cNvPr>
        <xdr:cNvSpPr txBox="1"/>
      </xdr:nvSpPr>
      <xdr:spPr>
        <a:xfrm>
          <a:off x="12954000" y="358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371475</xdr:colOff>
      <xdr:row>1</xdr:row>
      <xdr:rowOff>9525</xdr:rowOff>
    </xdr:from>
    <xdr:ext cx="2587760" cy="530658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9A8F7EB-84B0-4043-A4AB-30794A85DBDE}"/>
            </a:ext>
          </a:extLst>
        </xdr:cNvPr>
        <xdr:cNvSpPr txBox="1"/>
      </xdr:nvSpPr>
      <xdr:spPr>
        <a:xfrm>
          <a:off x="371475" y="200025"/>
          <a:ext cx="258776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Datasets</a:t>
          </a:r>
          <a:r>
            <a:rPr lang="en-US" sz="2800" b="1" baseline="0"/>
            <a:t> overall</a:t>
          </a:r>
          <a:endParaRPr lang="en-US" sz="2800" b="1"/>
        </a:p>
      </xdr:txBody>
    </xdr:sp>
    <xdr:clientData/>
  </xdr:oneCellAnchor>
  <xdr:twoCellAnchor>
    <xdr:from>
      <xdr:col>7</xdr:col>
      <xdr:colOff>752475</xdr:colOff>
      <xdr:row>5</xdr:row>
      <xdr:rowOff>66675</xdr:rowOff>
    </xdr:from>
    <xdr:to>
      <xdr:col>15</xdr:col>
      <xdr:colOff>200025</xdr:colOff>
      <xdr:row>11</xdr:row>
      <xdr:rowOff>133350</xdr:rowOff>
    </xdr:to>
    <xdr:sp macro="" textlink="DataforDashboard!O52">
      <xdr:nvSpPr>
        <xdr:cNvPr id="19" name="Rechteck 18">
          <a:extLst>
            <a:ext uri="{FF2B5EF4-FFF2-40B4-BE49-F238E27FC236}">
              <a16:creationId xmlns:a16="http://schemas.microsoft.com/office/drawing/2014/main" id="{B1B454E9-E6C5-4DA6-BF30-703B30FE97B6}"/>
            </a:ext>
          </a:extLst>
        </xdr:cNvPr>
        <xdr:cNvSpPr/>
      </xdr:nvSpPr>
      <xdr:spPr>
        <a:xfrm>
          <a:off x="6086475" y="1019175"/>
          <a:ext cx="5543550" cy="1209675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EB09B297-E57B-4FC9-96A8-B74405087002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</a:t>
          </a:fld>
          <a:endParaRPr lang="en-US" sz="7200"/>
        </a:p>
      </xdr:txBody>
    </xdr:sp>
    <xdr:clientData/>
  </xdr:twoCellAnchor>
  <xdr:oneCellAnchor>
    <xdr:from>
      <xdr:col>8</xdr:col>
      <xdr:colOff>171450</xdr:colOff>
      <xdr:row>1</xdr:row>
      <xdr:rowOff>9525</xdr:rowOff>
    </xdr:from>
    <xdr:ext cx="3598677" cy="530658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A4C3ED30-4AC5-457A-BE54-FC85F2C3BF70}"/>
            </a:ext>
          </a:extLst>
        </xdr:cNvPr>
        <xdr:cNvSpPr txBox="1"/>
      </xdr:nvSpPr>
      <xdr:spPr>
        <a:xfrm>
          <a:off x="6267450" y="200025"/>
          <a:ext cx="35986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Datasets</a:t>
          </a:r>
          <a:r>
            <a:rPr lang="en-US" sz="2800" b="1" baseline="0"/>
            <a:t> per computer</a:t>
          </a:r>
          <a:endParaRPr lang="en-US" sz="2800" b="1"/>
        </a:p>
      </xdr:txBody>
    </xdr:sp>
    <xdr:clientData/>
  </xdr:oneCellAnchor>
  <xdr:oneCellAnchor>
    <xdr:from>
      <xdr:col>8</xdr:col>
      <xdr:colOff>155465</xdr:colOff>
      <xdr:row>6</xdr:row>
      <xdr:rowOff>183648</xdr:rowOff>
    </xdr:from>
    <xdr:ext cx="5207110" cy="387286"/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36CCE31C-C671-4097-9041-F78585FFCAC8}"/>
            </a:ext>
          </a:extLst>
        </xdr:cNvPr>
        <xdr:cNvSpPr/>
      </xdr:nvSpPr>
      <xdr:spPr>
        <a:xfrm>
          <a:off x="6251465" y="1326648"/>
          <a:ext cx="5207110" cy="3872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Number of computers done with all datasets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15</xdr:col>
      <xdr:colOff>495300</xdr:colOff>
      <xdr:row>5</xdr:row>
      <xdr:rowOff>66675</xdr:rowOff>
    </xdr:from>
    <xdr:to>
      <xdr:col>22</xdr:col>
      <xdr:colOff>704850</xdr:colOff>
      <xdr:row>11</xdr:row>
      <xdr:rowOff>133350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69CE786F-CD40-41B0-B58A-4998D0547274}"/>
            </a:ext>
          </a:extLst>
        </xdr:cNvPr>
        <xdr:cNvSpPr/>
      </xdr:nvSpPr>
      <xdr:spPr>
        <a:xfrm>
          <a:off x="11925300" y="1019175"/>
          <a:ext cx="5543550" cy="1209675"/>
        </a:xfrm>
        <a:prstGeom prst="rect">
          <a:avLst/>
        </a:prstGeom>
        <a:solidFill>
          <a:schemeClr val="bg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/>
            <a:t>0</a:t>
          </a:r>
        </a:p>
      </xdr:txBody>
    </xdr:sp>
    <xdr:clientData/>
  </xdr:twoCellAnchor>
  <xdr:oneCellAnchor>
    <xdr:from>
      <xdr:col>15</xdr:col>
      <xdr:colOff>676275</xdr:colOff>
      <xdr:row>1</xdr:row>
      <xdr:rowOff>9525</xdr:rowOff>
    </xdr:from>
    <xdr:ext cx="2893677" cy="530658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2D3C6987-8495-4748-8CD1-C7C43DC839F3}"/>
            </a:ext>
          </a:extLst>
        </xdr:cNvPr>
        <xdr:cNvSpPr txBox="1"/>
      </xdr:nvSpPr>
      <xdr:spPr>
        <a:xfrm>
          <a:off x="12106275" y="200025"/>
          <a:ext cx="28936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Dataset</a:t>
          </a:r>
          <a:r>
            <a:rPr lang="en-US" sz="2800" b="1" baseline="0"/>
            <a:t> Use Cases</a:t>
          </a:r>
          <a:endParaRPr lang="en-US" sz="2800" b="1"/>
        </a:p>
      </xdr:txBody>
    </xdr:sp>
    <xdr:clientData/>
  </xdr:oneCellAnchor>
  <xdr:twoCellAnchor>
    <xdr:from>
      <xdr:col>15</xdr:col>
      <xdr:colOff>485774</xdr:colOff>
      <xdr:row>12</xdr:row>
      <xdr:rowOff>152400</xdr:rowOff>
    </xdr:from>
    <xdr:to>
      <xdr:col>22</xdr:col>
      <xdr:colOff>723899</xdr:colOff>
      <xdr:row>35</xdr:row>
      <xdr:rowOff>19050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4CD059F8-E7E1-4748-824E-EC3D609D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0.42478</cdr:x>
      <cdr:y>0.738</cdr:y>
    </cdr:from>
    <cdr:to>
      <cdr:x>0.57868</cdr:x>
      <cdr:y>0.84626</cdr:y>
    </cdr:to>
    <cdr:sp macro="" textlink="DataforDashboard!$T$6">
      <cdr:nvSpPr>
        <cdr:cNvPr id="2" name="Rechteck 1">
          <a:extLst xmlns:a="http://schemas.openxmlformats.org/drawingml/2006/main">
            <a:ext uri="{FF2B5EF4-FFF2-40B4-BE49-F238E27FC236}">
              <a16:creationId xmlns:a16="http://schemas.microsoft.com/office/drawing/2014/main" id="{26699BFF-F3F3-4BA0-BB01-686C7FE9A00C}"/>
            </a:ext>
          </a:extLst>
        </cdr:cNvPr>
        <cdr:cNvSpPr/>
      </cdr:nvSpPr>
      <cdr:spPr>
        <a:xfrm xmlns:a="http://schemas.openxmlformats.org/drawingml/2006/main">
          <a:off x="2338605" y="2474349"/>
          <a:ext cx="847289" cy="36297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/>
        <a:p xmlns:a="http://schemas.openxmlformats.org/drawingml/2006/main">
          <a:pPr algn="ctr"/>
          <a:fld id="{544EFF80-6DC3-4221-9708-3F2F8CAC0650}" type="TxLink">
            <a:rPr lang="en-US" sz="2800" b="1" i="0" u="none" strike="noStrike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8%</a:t>
          </a:fld>
          <a:endParaRPr lang="de-DE" sz="115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0.25964</cdr:x>
      <cdr:y>0.05093</cdr:y>
    </cdr:from>
    <cdr:to>
      <cdr:x>0.74382</cdr:x>
      <cdr:y>0.14505</cdr:y>
    </cdr:to>
    <cdr:sp macro="" textlink="">
      <cdr:nvSpPr>
        <cdr:cNvPr id="3" name="Rechteck 2">
          <a:extLst xmlns:a="http://schemas.openxmlformats.org/drawingml/2006/main">
            <a:ext uri="{FF2B5EF4-FFF2-40B4-BE49-F238E27FC236}">
              <a16:creationId xmlns:a16="http://schemas.microsoft.com/office/drawing/2014/main" id="{D720079B-9999-4EB6-887A-E59E7F87A54D}"/>
            </a:ext>
          </a:extLst>
        </cdr:cNvPr>
        <cdr:cNvSpPr/>
      </cdr:nvSpPr>
      <cdr:spPr>
        <a:xfrm xmlns:a="http://schemas.openxmlformats.org/drawingml/2006/main">
          <a:off x="1429417" y="209550"/>
          <a:ext cx="2665666" cy="38728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de-DE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Datasets done overall</a:t>
          </a:r>
        </a:p>
      </cdr:txBody>
    </cdr:sp>
  </cdr:relSizeAnchor>
  <cdr:relSizeAnchor xmlns:cdr="http://schemas.openxmlformats.org/drawingml/2006/chartDrawing">
    <cdr:from>
      <cdr:x>0.4589</cdr:x>
      <cdr:y>0.50787</cdr:y>
    </cdr:from>
    <cdr:to>
      <cdr:x>0.52362</cdr:x>
      <cdr:y>0.5928</cdr:y>
    </cdr:to>
    <cdr:sp macro="" textlink="">
      <cdr:nvSpPr>
        <cdr:cNvPr id="4" name="Ellipse 3">
          <a:extLst xmlns:a="http://schemas.openxmlformats.org/drawingml/2006/main">
            <a:ext uri="{FF2B5EF4-FFF2-40B4-BE49-F238E27FC236}">
              <a16:creationId xmlns:a16="http://schemas.microsoft.com/office/drawing/2014/main" id="{1BBE1483-CDFF-4C7D-AF01-E0C6BFC04713}"/>
            </a:ext>
          </a:extLst>
        </cdr:cNvPr>
        <cdr:cNvSpPr/>
      </cdr:nvSpPr>
      <cdr:spPr>
        <a:xfrm xmlns:a="http://schemas.openxmlformats.org/drawingml/2006/main">
          <a:off x="2552699" y="2152650"/>
          <a:ext cx="360000" cy="360000"/>
        </a:xfrm>
        <a:prstGeom xmlns:a="http://schemas.openxmlformats.org/drawingml/2006/main" prst="ellipse">
          <a:avLst/>
        </a:prstGeom>
        <a:ln xmlns:a="http://schemas.openxmlformats.org/drawingml/2006/main">
          <a:noFill/>
        </a:ln>
        <a:effectLst xmlns:a="http://schemas.openxmlformats.org/drawingml/2006/main"/>
        <a:scene3d xmlns:a="http://schemas.openxmlformats.org/drawingml/2006/main">
          <a:camera prst="orthographicFront">
            <a:rot lat="0" lon="0" rev="0"/>
          </a:camera>
          <a:lightRig rig="glow" dir="t">
            <a:rot lat="0" lon="0" rev="14100000"/>
          </a:lightRig>
        </a:scene3d>
        <a:sp3d xmlns:a="http://schemas.openxmlformats.org/drawingml/2006/main" prstMaterial="softEdge">
          <a:bevelT w="127000" prst="artDeco"/>
        </a:sp3d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8DA0-20DC-453F-A129-A8DBB4F5478D}">
  <dimension ref="A1"/>
  <sheetViews>
    <sheetView showGridLines="0" workbookViewId="0">
      <selection activeCell="H2" sqref="H2"/>
    </sheetView>
  </sheetViews>
  <sheetFormatPr baseColWidth="10" defaultRowHeight="15" x14ac:dyDescent="0.25"/>
  <cols>
    <col min="1" max="16384" width="11.42578125" style="36"/>
  </cols>
  <sheetData/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BAE9-9645-4664-9906-E2294F82D16D}">
  <dimension ref="C2:Y53"/>
  <sheetViews>
    <sheetView tabSelected="1" topLeftCell="B4" workbookViewId="0">
      <selection activeCell="H32" sqref="H32"/>
    </sheetView>
  </sheetViews>
  <sheetFormatPr baseColWidth="10" defaultRowHeight="15" x14ac:dyDescent="0.25"/>
  <cols>
    <col min="2" max="2" width="20.5703125" customWidth="1"/>
    <col min="3" max="3" width="20.85546875" customWidth="1"/>
    <col min="4" max="4" width="76.28515625" customWidth="1"/>
    <col min="8" max="8" width="16.28515625" customWidth="1"/>
    <col min="9" max="9" width="14.85546875" customWidth="1"/>
    <col min="10" max="10" width="15.140625" customWidth="1"/>
    <col min="11" max="11" width="18.85546875" customWidth="1"/>
    <col min="12" max="12" width="18.7109375" customWidth="1"/>
    <col min="15" max="15" width="13.42578125" customWidth="1"/>
  </cols>
  <sheetData>
    <row r="2" spans="3:25" x14ac:dyDescent="0.25">
      <c r="G2" s="37" t="s">
        <v>70</v>
      </c>
    </row>
    <row r="3" spans="3:25" x14ac:dyDescent="0.25">
      <c r="G3" t="s">
        <v>71</v>
      </c>
    </row>
    <row r="4" spans="3:25" ht="15.75" thickBot="1" x14ac:dyDescent="0.3">
      <c r="G4" t="s">
        <v>72</v>
      </c>
    </row>
    <row r="5" spans="3:25" ht="15.75" thickBot="1" x14ac:dyDescent="0.3">
      <c r="C5" s="15" t="s">
        <v>0</v>
      </c>
      <c r="D5" s="16" t="s">
        <v>1</v>
      </c>
      <c r="E5" s="17" t="s">
        <v>63</v>
      </c>
      <c r="F5" s="18" t="s">
        <v>2</v>
      </c>
      <c r="G5" s="19" t="s">
        <v>43</v>
      </c>
      <c r="H5" s="20" t="s">
        <v>46</v>
      </c>
      <c r="I5" s="20" t="s">
        <v>47</v>
      </c>
      <c r="J5" s="20" t="s">
        <v>50</v>
      </c>
      <c r="K5" s="20" t="s">
        <v>48</v>
      </c>
      <c r="L5" s="20" t="s">
        <v>49</v>
      </c>
      <c r="M5" s="20" t="s">
        <v>44</v>
      </c>
      <c r="N5" s="21" t="s">
        <v>45</v>
      </c>
    </row>
    <row r="6" spans="3:25" x14ac:dyDescent="0.25">
      <c r="C6" s="12" t="s">
        <v>3</v>
      </c>
      <c r="D6" s="29" t="s">
        <v>4</v>
      </c>
      <c r="E6" s="13">
        <v>7</v>
      </c>
      <c r="F6" s="11">
        <v>40</v>
      </c>
      <c r="G6" s="12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0</v>
      </c>
      <c r="T6" s="23">
        <f>SUM(G48:N48)/G46</f>
        <v>8.2706766917293228E-2</v>
      </c>
      <c r="U6" t="s">
        <v>56</v>
      </c>
      <c r="V6" s="23">
        <f>T6</f>
        <v>8.2706766917293228E-2</v>
      </c>
      <c r="X6" t="s">
        <v>59</v>
      </c>
      <c r="Y6" s="26">
        <f>T6</f>
        <v>8.2706766917293228E-2</v>
      </c>
    </row>
    <row r="7" spans="3:25" x14ac:dyDescent="0.25">
      <c r="C7" s="1" t="s">
        <v>5</v>
      </c>
      <c r="D7" s="30" t="s">
        <v>6</v>
      </c>
      <c r="E7" s="2">
        <v>11</v>
      </c>
      <c r="F7" s="8">
        <v>50</v>
      </c>
      <c r="G7" s="1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U7" t="s">
        <v>57</v>
      </c>
      <c r="V7" s="26">
        <f>100%-V6</f>
        <v>0.91729323308270683</v>
      </c>
      <c r="X7" t="s">
        <v>60</v>
      </c>
      <c r="Y7" s="27">
        <v>5.0000000000000001E-3</v>
      </c>
    </row>
    <row r="8" spans="3:25" x14ac:dyDescent="0.25">
      <c r="C8" s="1" t="s">
        <v>5</v>
      </c>
      <c r="D8" s="30" t="s">
        <v>7</v>
      </c>
      <c r="E8" s="2">
        <v>11</v>
      </c>
      <c r="F8" s="8">
        <v>167</v>
      </c>
      <c r="G8" s="1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U8" t="s">
        <v>58</v>
      </c>
      <c r="V8" s="23">
        <v>0.5</v>
      </c>
      <c r="X8" t="s">
        <v>58</v>
      </c>
      <c r="Y8" s="26">
        <f>150%-SUM(Y6:Y7)</f>
        <v>1.4122932330827067</v>
      </c>
    </row>
    <row r="9" spans="3:25" x14ac:dyDescent="0.25">
      <c r="C9" s="1" t="s">
        <v>5</v>
      </c>
      <c r="D9" s="30" t="s">
        <v>8</v>
      </c>
      <c r="E9" s="2">
        <v>11</v>
      </c>
      <c r="F9" s="8">
        <v>167</v>
      </c>
      <c r="G9" s="1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</row>
    <row r="10" spans="3:25" x14ac:dyDescent="0.25">
      <c r="C10" s="1" t="s">
        <v>5</v>
      </c>
      <c r="D10" s="30" t="s">
        <v>9</v>
      </c>
      <c r="E10" s="2">
        <v>5</v>
      </c>
      <c r="F10" s="8">
        <v>1503</v>
      </c>
      <c r="G10" s="1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0</v>
      </c>
    </row>
    <row r="11" spans="3:25" x14ac:dyDescent="0.25">
      <c r="C11" s="1" t="s">
        <v>3</v>
      </c>
      <c r="D11" s="30" t="s">
        <v>10</v>
      </c>
      <c r="E11" s="2">
        <v>5</v>
      </c>
      <c r="F11" s="8">
        <v>2205</v>
      </c>
      <c r="G11" s="1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4">
        <v>0</v>
      </c>
    </row>
    <row r="12" spans="3:25" x14ac:dyDescent="0.25">
      <c r="C12" s="1" t="s">
        <v>3</v>
      </c>
      <c r="D12" s="30" t="s">
        <v>11</v>
      </c>
      <c r="E12" s="4">
        <v>9</v>
      </c>
      <c r="F12" s="8">
        <v>2205</v>
      </c>
      <c r="G12" s="1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</row>
    <row r="13" spans="3:25" x14ac:dyDescent="0.25">
      <c r="C13" s="1" t="s">
        <v>3</v>
      </c>
      <c r="D13" s="30" t="s">
        <v>12</v>
      </c>
      <c r="E13" s="2">
        <v>21</v>
      </c>
      <c r="F13" s="8">
        <v>1109</v>
      </c>
      <c r="G13" s="1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0</v>
      </c>
    </row>
    <row r="14" spans="3:25" x14ac:dyDescent="0.25">
      <c r="C14" s="1" t="s">
        <v>3</v>
      </c>
      <c r="D14" s="30" t="s">
        <v>13</v>
      </c>
      <c r="E14" s="2">
        <v>39</v>
      </c>
      <c r="F14" s="8">
        <v>161</v>
      </c>
      <c r="G14" s="1">
        <v>0</v>
      </c>
      <c r="H14" s="2">
        <v>1</v>
      </c>
      <c r="I14" s="2">
        <v>0</v>
      </c>
      <c r="J14" s="13">
        <v>0</v>
      </c>
      <c r="K14" s="2">
        <v>0</v>
      </c>
      <c r="L14" s="2">
        <v>0</v>
      </c>
      <c r="M14" s="2">
        <v>0</v>
      </c>
      <c r="N14" s="3">
        <v>0</v>
      </c>
    </row>
    <row r="15" spans="3:25" x14ac:dyDescent="0.25">
      <c r="C15" s="1" t="s">
        <v>3</v>
      </c>
      <c r="D15" s="30" t="s">
        <v>14</v>
      </c>
      <c r="E15" s="2">
        <v>21</v>
      </c>
      <c r="F15" s="8">
        <v>2109</v>
      </c>
      <c r="G15" s="1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</row>
    <row r="16" spans="3:25" x14ac:dyDescent="0.25">
      <c r="C16" s="1" t="s">
        <v>3</v>
      </c>
      <c r="D16" s="30" t="s">
        <v>15</v>
      </c>
      <c r="E16" s="2">
        <v>39</v>
      </c>
      <c r="F16" s="8">
        <v>539</v>
      </c>
      <c r="G16" s="1">
        <v>0</v>
      </c>
      <c r="H16" s="2">
        <v>0.5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4">
        <v>0</v>
      </c>
    </row>
    <row r="17" spans="3:14" x14ac:dyDescent="0.25">
      <c r="C17" s="1" t="s">
        <v>3</v>
      </c>
      <c r="D17" s="30" t="s">
        <v>16</v>
      </c>
      <c r="E17" s="2">
        <v>27</v>
      </c>
      <c r="F17" s="8">
        <v>1941</v>
      </c>
      <c r="G17" s="1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</row>
    <row r="18" spans="3:14" x14ac:dyDescent="0.25">
      <c r="C18" s="1" t="s">
        <v>3</v>
      </c>
      <c r="D18" s="30" t="s">
        <v>17</v>
      </c>
      <c r="E18" s="2">
        <v>25</v>
      </c>
      <c r="F18" s="8">
        <v>2205</v>
      </c>
      <c r="G18" s="1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v>0</v>
      </c>
    </row>
    <row r="19" spans="3:14" x14ac:dyDescent="0.25">
      <c r="C19" s="1" t="s">
        <v>3</v>
      </c>
      <c r="D19" s="30" t="s">
        <v>18</v>
      </c>
      <c r="E19" s="2">
        <v>38</v>
      </c>
      <c r="F19" s="8">
        <v>2205</v>
      </c>
      <c r="G19" s="1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</row>
    <row r="20" spans="3:14" x14ac:dyDescent="0.25">
      <c r="C20" s="1" t="s">
        <v>3</v>
      </c>
      <c r="D20" s="30" t="s">
        <v>19</v>
      </c>
      <c r="E20" s="2">
        <v>6</v>
      </c>
      <c r="F20" s="8">
        <v>6945</v>
      </c>
      <c r="G20" s="1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v>0</v>
      </c>
    </row>
    <row r="21" spans="3:14" x14ac:dyDescent="0.25">
      <c r="C21" s="1" t="s">
        <v>3</v>
      </c>
      <c r="D21" s="30" t="s">
        <v>20</v>
      </c>
      <c r="E21" s="2">
        <v>36</v>
      </c>
      <c r="F21" s="4">
        <v>5589</v>
      </c>
      <c r="G21" s="1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4">
        <v>0</v>
      </c>
    </row>
    <row r="22" spans="3:14" x14ac:dyDescent="0.25">
      <c r="C22" s="1" t="s">
        <v>3</v>
      </c>
      <c r="D22" s="30" t="s">
        <v>21</v>
      </c>
      <c r="E22" s="2">
        <v>38</v>
      </c>
      <c r="F22" s="8">
        <v>9466</v>
      </c>
      <c r="G22" s="1">
        <v>0</v>
      </c>
      <c r="H22" s="2">
        <v>1</v>
      </c>
      <c r="I22" s="2">
        <v>0</v>
      </c>
      <c r="J22" s="13">
        <v>0</v>
      </c>
      <c r="K22" s="2">
        <v>0</v>
      </c>
      <c r="L22" s="2">
        <v>0</v>
      </c>
      <c r="M22" s="2">
        <v>0</v>
      </c>
      <c r="N22" s="3">
        <v>0</v>
      </c>
    </row>
    <row r="23" spans="3:14" x14ac:dyDescent="0.25">
      <c r="C23" s="1" t="s">
        <v>5</v>
      </c>
      <c r="D23" s="30" t="s">
        <v>22</v>
      </c>
      <c r="E23" s="2">
        <v>16</v>
      </c>
      <c r="F23" s="8">
        <v>11934</v>
      </c>
      <c r="G23" s="1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0</v>
      </c>
    </row>
    <row r="24" spans="3:14" x14ac:dyDescent="0.25">
      <c r="C24" s="1" t="s">
        <v>5</v>
      </c>
      <c r="D24" s="30" t="s">
        <v>23</v>
      </c>
      <c r="E24" s="2">
        <v>16</v>
      </c>
      <c r="F24" s="8">
        <v>11934</v>
      </c>
      <c r="G24" s="1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v>0</v>
      </c>
    </row>
    <row r="25" spans="3:14" x14ac:dyDescent="0.25">
      <c r="C25" s="1" t="s">
        <v>3</v>
      </c>
      <c r="D25" s="30" t="s">
        <v>24</v>
      </c>
      <c r="E25" s="2">
        <v>19</v>
      </c>
      <c r="F25" s="4">
        <v>16220</v>
      </c>
      <c r="G25" s="1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v>0</v>
      </c>
    </row>
    <row r="26" spans="3:14" x14ac:dyDescent="0.25">
      <c r="C26" s="1" t="s">
        <v>3</v>
      </c>
      <c r="D26" s="30" t="s">
        <v>25</v>
      </c>
      <c r="E26" s="2">
        <v>19</v>
      </c>
      <c r="F26" s="8">
        <v>16220</v>
      </c>
      <c r="G26" s="1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4">
        <v>0</v>
      </c>
    </row>
    <row r="27" spans="3:14" x14ac:dyDescent="0.25">
      <c r="C27" s="1" t="s">
        <v>3</v>
      </c>
      <c r="D27" s="30" t="s">
        <v>26</v>
      </c>
      <c r="E27" s="2">
        <v>8</v>
      </c>
      <c r="F27" s="8">
        <v>17898</v>
      </c>
      <c r="G27" s="1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</row>
    <row r="28" spans="3:14" x14ac:dyDescent="0.25">
      <c r="C28" s="1" t="s">
        <v>3</v>
      </c>
      <c r="D28" s="30" t="s">
        <v>27</v>
      </c>
      <c r="E28" s="2">
        <v>24</v>
      </c>
      <c r="F28" s="8">
        <v>22940</v>
      </c>
      <c r="G28" s="1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v>0</v>
      </c>
    </row>
    <row r="29" spans="3:14" x14ac:dyDescent="0.25">
      <c r="C29" s="1" t="s">
        <v>3</v>
      </c>
      <c r="D29" s="30" t="s">
        <v>28</v>
      </c>
      <c r="E29" s="2">
        <v>48</v>
      </c>
      <c r="F29" s="8">
        <v>25286</v>
      </c>
      <c r="G29" s="1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</row>
    <row r="30" spans="3:14" x14ac:dyDescent="0.25">
      <c r="C30" s="1" t="s">
        <v>3</v>
      </c>
      <c r="D30" s="30" t="s">
        <v>29</v>
      </c>
      <c r="E30" s="2">
        <v>393</v>
      </c>
      <c r="F30" s="8">
        <v>2205</v>
      </c>
      <c r="G30" s="1">
        <v>0</v>
      </c>
      <c r="H30" s="2">
        <v>0.5</v>
      </c>
      <c r="I30" s="2">
        <v>0</v>
      </c>
      <c r="J30" s="13">
        <v>0</v>
      </c>
      <c r="K30" s="2">
        <v>0</v>
      </c>
      <c r="L30" s="2">
        <v>0</v>
      </c>
      <c r="M30" s="2">
        <v>0</v>
      </c>
      <c r="N30" s="3">
        <v>0</v>
      </c>
    </row>
    <row r="31" spans="3:14" x14ac:dyDescent="0.25">
      <c r="C31" s="1" t="s">
        <v>5</v>
      </c>
      <c r="D31" s="30" t="s">
        <v>30</v>
      </c>
      <c r="E31" s="2">
        <v>377</v>
      </c>
      <c r="F31" s="8">
        <v>4209</v>
      </c>
      <c r="G31" s="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4">
        <v>0</v>
      </c>
    </row>
    <row r="32" spans="3:14" x14ac:dyDescent="0.25">
      <c r="C32" s="1" t="s">
        <v>3</v>
      </c>
      <c r="D32" s="30" t="s">
        <v>31</v>
      </c>
      <c r="E32" s="2">
        <v>590</v>
      </c>
      <c r="F32" s="8">
        <v>1567</v>
      </c>
      <c r="G32" s="1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3">
        <v>0</v>
      </c>
    </row>
    <row r="33" spans="3:15" x14ac:dyDescent="0.25">
      <c r="C33" s="1" t="s">
        <v>3</v>
      </c>
      <c r="D33" s="30" t="s">
        <v>32</v>
      </c>
      <c r="E33" s="2">
        <v>170</v>
      </c>
      <c r="F33" s="8">
        <v>60000</v>
      </c>
      <c r="G33" s="1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3">
        <v>0</v>
      </c>
    </row>
    <row r="34" spans="3:15" x14ac:dyDescent="0.25">
      <c r="C34" s="1" t="s">
        <v>3</v>
      </c>
      <c r="D34" s="30" t="s">
        <v>33</v>
      </c>
      <c r="E34" s="2">
        <v>19</v>
      </c>
      <c r="F34" s="8">
        <v>90515</v>
      </c>
      <c r="G34" s="1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0</v>
      </c>
    </row>
    <row r="35" spans="3:15" x14ac:dyDescent="0.25">
      <c r="C35" s="1" t="s">
        <v>5</v>
      </c>
      <c r="D35" s="30" t="s">
        <v>34</v>
      </c>
      <c r="E35" s="2">
        <v>23</v>
      </c>
      <c r="F35" s="8">
        <v>228424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v>0</v>
      </c>
    </row>
    <row r="36" spans="3:15" x14ac:dyDescent="0.25">
      <c r="C36" s="1" t="s">
        <v>5</v>
      </c>
      <c r="D36" s="30" t="s">
        <v>35</v>
      </c>
      <c r="E36" s="2">
        <v>24</v>
      </c>
      <c r="F36" s="8">
        <v>265256</v>
      </c>
      <c r="G36" s="1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4">
        <v>0</v>
      </c>
    </row>
    <row r="37" spans="3:15" x14ac:dyDescent="0.25">
      <c r="C37" s="1" t="s">
        <v>5</v>
      </c>
      <c r="D37" s="30" t="s">
        <v>36</v>
      </c>
      <c r="E37" s="2">
        <v>4</v>
      </c>
      <c r="F37" s="8">
        <v>270830</v>
      </c>
      <c r="G37" s="1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3">
        <v>0</v>
      </c>
    </row>
    <row r="38" spans="3:15" x14ac:dyDescent="0.25">
      <c r="C38" s="1" t="s">
        <v>5</v>
      </c>
      <c r="D38" s="30" t="s">
        <v>37</v>
      </c>
      <c r="E38" s="2">
        <v>23</v>
      </c>
      <c r="F38" s="8">
        <v>737453</v>
      </c>
      <c r="G38" s="1">
        <v>0</v>
      </c>
      <c r="H38" s="2">
        <v>0</v>
      </c>
      <c r="I38" s="2">
        <v>0</v>
      </c>
      <c r="J38" s="13">
        <v>0</v>
      </c>
      <c r="K38" s="2">
        <v>0</v>
      </c>
      <c r="L38" s="2">
        <v>0</v>
      </c>
      <c r="M38" s="2">
        <v>0</v>
      </c>
      <c r="N38" s="3">
        <v>0</v>
      </c>
    </row>
    <row r="39" spans="3:15" x14ac:dyDescent="0.25">
      <c r="C39" s="1" t="s">
        <v>5</v>
      </c>
      <c r="D39" s="30" t="s">
        <v>38</v>
      </c>
      <c r="E39" s="2">
        <v>26</v>
      </c>
      <c r="F39" s="8">
        <v>868076</v>
      </c>
      <c r="G39" s="1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3">
        <v>0</v>
      </c>
    </row>
    <row r="40" spans="3:15" ht="15.75" x14ac:dyDescent="0.25">
      <c r="C40" s="1" t="s">
        <v>3</v>
      </c>
      <c r="D40" s="30" t="s">
        <v>39</v>
      </c>
      <c r="E40" s="2">
        <v>31</v>
      </c>
      <c r="F40" s="9">
        <v>1316653</v>
      </c>
      <c r="G40" s="1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</row>
    <row r="41" spans="3:15" x14ac:dyDescent="0.25">
      <c r="C41" s="1" t="s">
        <v>3</v>
      </c>
      <c r="D41" s="30" t="s">
        <v>40</v>
      </c>
      <c r="E41" s="2">
        <v>171</v>
      </c>
      <c r="F41" s="8">
        <v>2000000</v>
      </c>
      <c r="G41" s="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3">
        <v>0</v>
      </c>
    </row>
    <row r="42" spans="3:15" x14ac:dyDescent="0.25">
      <c r="C42" s="1" t="s">
        <v>5</v>
      </c>
      <c r="D42" s="30" t="s">
        <v>41</v>
      </c>
      <c r="E42" s="2">
        <v>11</v>
      </c>
      <c r="F42" s="8">
        <v>3020400</v>
      </c>
      <c r="G42" s="1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3">
        <v>0</v>
      </c>
    </row>
    <row r="43" spans="3:15" ht="15.75" thickBot="1" x14ac:dyDescent="0.3">
      <c r="C43" s="5" t="s">
        <v>5</v>
      </c>
      <c r="D43" s="31" t="s">
        <v>42</v>
      </c>
      <c r="E43" s="6">
        <v>2</v>
      </c>
      <c r="F43" s="10">
        <v>74642653</v>
      </c>
      <c r="G43" s="5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7">
        <v>0</v>
      </c>
    </row>
    <row r="44" spans="3:15" x14ac:dyDescent="0.25">
      <c r="C44" s="22"/>
      <c r="D44" s="22"/>
      <c r="E44" s="4"/>
    </row>
    <row r="45" spans="3:15" ht="60" x14ac:dyDescent="0.25">
      <c r="F45" s="24" t="s">
        <v>54</v>
      </c>
      <c r="G45" s="24" t="s">
        <v>53</v>
      </c>
    </row>
    <row r="46" spans="3:15" x14ac:dyDescent="0.25">
      <c r="F46">
        <f>COUNT(G6:G43)</f>
        <v>38</v>
      </c>
      <c r="G46">
        <f>38*7</f>
        <v>266</v>
      </c>
    </row>
    <row r="48" spans="3:15" ht="30" x14ac:dyDescent="0.25">
      <c r="F48" s="25" t="s">
        <v>52</v>
      </c>
      <c r="G48">
        <f t="shared" ref="G48:N48" si="0">COUNTIF(G6:G43,1)</f>
        <v>0</v>
      </c>
      <c r="H48">
        <f t="shared" si="0"/>
        <v>22</v>
      </c>
      <c r="I48">
        <f t="shared" si="0"/>
        <v>0</v>
      </c>
      <c r="J48">
        <f t="shared" si="0"/>
        <v>0</v>
      </c>
      <c r="K48">
        <f t="shared" si="0"/>
        <v>0</v>
      </c>
      <c r="L48">
        <f t="shared" si="0"/>
        <v>0</v>
      </c>
      <c r="M48">
        <f t="shared" si="0"/>
        <v>0</v>
      </c>
      <c r="N48">
        <f t="shared" si="0"/>
        <v>0</v>
      </c>
      <c r="O48" s="24"/>
    </row>
    <row r="49" spans="4:15" x14ac:dyDescent="0.25">
      <c r="F49" t="s">
        <v>51</v>
      </c>
      <c r="G49" s="23">
        <f t="shared" ref="G49:N49" si="1">(G48/$F46)</f>
        <v>0</v>
      </c>
      <c r="H49" s="23">
        <f t="shared" si="1"/>
        <v>0.57894736842105265</v>
      </c>
      <c r="I49" s="23">
        <f t="shared" si="1"/>
        <v>0</v>
      </c>
      <c r="J49" s="23">
        <f t="shared" si="1"/>
        <v>0</v>
      </c>
      <c r="K49" s="23">
        <f t="shared" si="1"/>
        <v>0</v>
      </c>
      <c r="L49" s="23">
        <f t="shared" si="1"/>
        <v>0</v>
      </c>
      <c r="M49" s="23">
        <f t="shared" si="1"/>
        <v>0</v>
      </c>
      <c r="N49" s="23">
        <f t="shared" si="1"/>
        <v>0</v>
      </c>
    </row>
    <row r="50" spans="4:15" x14ac:dyDescent="0.25">
      <c r="G50" s="23"/>
      <c r="H50" s="23"/>
      <c r="I50" s="23"/>
      <c r="J50" s="23"/>
      <c r="K50" s="23"/>
      <c r="L50" s="23"/>
      <c r="M50" s="23"/>
      <c r="N50" s="23"/>
    </row>
    <row r="51" spans="4:15" ht="45" x14ac:dyDescent="0.25">
      <c r="F51" s="24" t="s">
        <v>55</v>
      </c>
      <c r="G51">
        <f>SUM(G48:N48)</f>
        <v>22</v>
      </c>
      <c r="O51" s="24" t="s">
        <v>64</v>
      </c>
    </row>
    <row r="52" spans="4:15" x14ac:dyDescent="0.25">
      <c r="F52" s="24" t="s">
        <v>51</v>
      </c>
      <c r="G52" s="23">
        <f>SUM(G48:N48)/G46</f>
        <v>8.2706766917293228E-2</v>
      </c>
      <c r="O52" s="28">
        <f>COUNTIF(G49:N49,100%)</f>
        <v>0</v>
      </c>
    </row>
    <row r="53" spans="4:15" x14ac:dyDescent="0.25">
      <c r="D53" s="4"/>
    </row>
  </sheetData>
  <sortState xmlns:xlrd2="http://schemas.microsoft.com/office/spreadsheetml/2017/richdata2" ref="D6:F43">
    <sortCondition descending="1" ref="D5:D43"/>
  </sortState>
  <conditionalFormatting sqref="G6:N43">
    <cfRule type="colorScale" priority="1">
      <colorScale>
        <cfvo type="min"/>
        <cfvo type="percentile" val="50"/>
        <cfvo type="max"/>
        <color theme="5" tint="0.59999389629810485"/>
        <color rgb="FFFFEB84"/>
        <color theme="9" tint="0.59999389629810485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30A0-8E53-424C-A195-F61A1A594237}">
  <dimension ref="A1:F45"/>
  <sheetViews>
    <sheetView topLeftCell="A7" workbookViewId="0">
      <selection activeCell="F37" sqref="F37"/>
    </sheetView>
  </sheetViews>
  <sheetFormatPr baseColWidth="10" defaultRowHeight="15" x14ac:dyDescent="0.25"/>
  <cols>
    <col min="3" max="3" width="15.7109375" customWidth="1"/>
    <col min="4" max="4" width="78.140625" customWidth="1"/>
  </cols>
  <sheetData>
    <row r="1" spans="1:6" ht="45.75" thickBot="1" x14ac:dyDescent="0.3">
      <c r="A1" s="15" t="s">
        <v>0</v>
      </c>
      <c r="B1" s="16" t="s">
        <v>1</v>
      </c>
      <c r="C1" s="17" t="s">
        <v>63</v>
      </c>
      <c r="D1" s="18" t="s">
        <v>2</v>
      </c>
      <c r="E1" s="17" t="s">
        <v>61</v>
      </c>
      <c r="F1" s="33" t="s">
        <v>62</v>
      </c>
    </row>
    <row r="2" spans="1:6" x14ac:dyDescent="0.25">
      <c r="A2" s="12" t="s">
        <v>3</v>
      </c>
      <c r="B2" s="29" t="s">
        <v>4</v>
      </c>
      <c r="C2" s="13">
        <v>7</v>
      </c>
      <c r="D2" s="11">
        <v>40</v>
      </c>
      <c r="E2" s="34">
        <v>0</v>
      </c>
      <c r="F2" s="35">
        <v>0</v>
      </c>
    </row>
    <row r="3" spans="1:6" x14ac:dyDescent="0.25">
      <c r="A3" s="1" t="s">
        <v>5</v>
      </c>
      <c r="B3" s="30" t="s">
        <v>6</v>
      </c>
      <c r="C3" s="2">
        <v>11</v>
      </c>
      <c r="D3" s="8">
        <v>50</v>
      </c>
      <c r="E3" s="2">
        <v>0</v>
      </c>
      <c r="F3" s="3">
        <v>2</v>
      </c>
    </row>
    <row r="4" spans="1:6" x14ac:dyDescent="0.25">
      <c r="A4" s="1" t="s">
        <v>5</v>
      </c>
      <c r="B4" s="30" t="s">
        <v>7</v>
      </c>
      <c r="C4" s="2">
        <v>11</v>
      </c>
      <c r="D4" s="8">
        <v>167</v>
      </c>
      <c r="E4" s="2">
        <v>21</v>
      </c>
      <c r="F4" s="3">
        <v>0</v>
      </c>
    </row>
    <row r="5" spans="1:6" x14ac:dyDescent="0.25">
      <c r="A5" s="1" t="s">
        <v>5</v>
      </c>
      <c r="B5" s="30" t="s">
        <v>8</v>
      </c>
      <c r="C5" s="2">
        <v>11</v>
      </c>
      <c r="D5" s="8">
        <v>167</v>
      </c>
      <c r="E5" s="2">
        <v>21</v>
      </c>
      <c r="F5" s="3">
        <v>0</v>
      </c>
    </row>
    <row r="6" spans="1:6" x14ac:dyDescent="0.25">
      <c r="A6" s="1" t="s">
        <v>5</v>
      </c>
      <c r="B6" s="30" t="s">
        <v>9</v>
      </c>
      <c r="C6" s="2">
        <v>5</v>
      </c>
      <c r="D6" s="8">
        <v>1503</v>
      </c>
      <c r="E6" s="2">
        <v>0</v>
      </c>
      <c r="F6" s="3">
        <v>0</v>
      </c>
    </row>
    <row r="7" spans="1:6" x14ac:dyDescent="0.25">
      <c r="A7" s="1" t="s">
        <v>3</v>
      </c>
      <c r="B7" s="30" t="s">
        <v>10</v>
      </c>
      <c r="C7" s="2">
        <v>5</v>
      </c>
      <c r="D7" s="8">
        <v>2205</v>
      </c>
      <c r="E7" s="2">
        <v>0</v>
      </c>
      <c r="F7" s="3">
        <v>0</v>
      </c>
    </row>
    <row r="8" spans="1:6" x14ac:dyDescent="0.25">
      <c r="A8" s="1" t="s">
        <v>3</v>
      </c>
      <c r="B8" s="30" t="s">
        <v>11</v>
      </c>
      <c r="C8" s="4">
        <v>9</v>
      </c>
      <c r="D8" s="8">
        <v>2205</v>
      </c>
      <c r="E8" s="2">
        <v>0</v>
      </c>
      <c r="F8" s="3">
        <v>0</v>
      </c>
    </row>
    <row r="9" spans="1:6" x14ac:dyDescent="0.25">
      <c r="A9" s="1" t="s">
        <v>3</v>
      </c>
      <c r="B9" s="30" t="s">
        <v>12</v>
      </c>
      <c r="C9" s="2">
        <v>21</v>
      </c>
      <c r="D9" s="8">
        <v>1109</v>
      </c>
      <c r="E9" s="2">
        <v>0</v>
      </c>
      <c r="F9" s="3">
        <v>0</v>
      </c>
    </row>
    <row r="10" spans="1:6" x14ac:dyDescent="0.25">
      <c r="A10" s="1" t="s">
        <v>3</v>
      </c>
      <c r="B10" s="30" t="s">
        <v>13</v>
      </c>
      <c r="C10" s="2">
        <v>39</v>
      </c>
      <c r="D10" s="8">
        <v>161</v>
      </c>
      <c r="E10" s="2">
        <v>0</v>
      </c>
      <c r="F10" s="3">
        <v>0</v>
      </c>
    </row>
    <row r="11" spans="1:6" x14ac:dyDescent="0.25">
      <c r="A11" s="1" t="s">
        <v>3</v>
      </c>
      <c r="B11" s="30" t="s">
        <v>14</v>
      </c>
      <c r="C11" s="2">
        <v>21</v>
      </c>
      <c r="D11" s="8">
        <v>2109</v>
      </c>
      <c r="E11" s="2">
        <v>0</v>
      </c>
      <c r="F11" s="3">
        <v>0</v>
      </c>
    </row>
    <row r="12" spans="1:6" x14ac:dyDescent="0.25">
      <c r="A12" s="1" t="s">
        <v>3</v>
      </c>
      <c r="B12" s="30" t="s">
        <v>15</v>
      </c>
      <c r="C12" s="2">
        <v>39</v>
      </c>
      <c r="D12" s="8">
        <v>539</v>
      </c>
      <c r="E12" s="2">
        <v>986</v>
      </c>
      <c r="F12" s="3">
        <v>15</v>
      </c>
    </row>
    <row r="13" spans="1:6" x14ac:dyDescent="0.25">
      <c r="A13" s="1" t="s">
        <v>3</v>
      </c>
      <c r="B13" s="30" t="s">
        <v>16</v>
      </c>
      <c r="C13" s="2">
        <v>27</v>
      </c>
      <c r="D13" s="8">
        <v>1941</v>
      </c>
      <c r="E13" s="2">
        <v>0</v>
      </c>
      <c r="F13" s="3">
        <v>0</v>
      </c>
    </row>
    <row r="14" spans="1:6" x14ac:dyDescent="0.25">
      <c r="A14" s="1" t="s">
        <v>3</v>
      </c>
      <c r="B14" s="30" t="s">
        <v>17</v>
      </c>
      <c r="C14" s="2">
        <v>25</v>
      </c>
      <c r="D14" s="8">
        <v>2205</v>
      </c>
      <c r="E14" s="2">
        <v>0</v>
      </c>
      <c r="F14" s="3">
        <v>0</v>
      </c>
    </row>
    <row r="15" spans="1:6" x14ac:dyDescent="0.25">
      <c r="A15" s="1" t="s">
        <v>3</v>
      </c>
      <c r="B15" s="30" t="s">
        <v>18</v>
      </c>
      <c r="C15" s="2">
        <v>38</v>
      </c>
      <c r="D15" s="8">
        <v>2205</v>
      </c>
      <c r="E15" s="2">
        <v>0</v>
      </c>
      <c r="F15" s="3">
        <v>0</v>
      </c>
    </row>
    <row r="16" spans="1:6" x14ac:dyDescent="0.25">
      <c r="A16" s="1" t="s">
        <v>3</v>
      </c>
      <c r="B16" s="30" t="s">
        <v>19</v>
      </c>
      <c r="C16" s="2">
        <v>6</v>
      </c>
      <c r="D16" s="8">
        <v>6945</v>
      </c>
      <c r="E16" s="2">
        <v>0</v>
      </c>
      <c r="F16" s="3">
        <v>0</v>
      </c>
    </row>
    <row r="17" spans="1:6" x14ac:dyDescent="0.25">
      <c r="A17" s="1" t="s">
        <v>3</v>
      </c>
      <c r="B17" s="30" t="s">
        <v>20</v>
      </c>
      <c r="C17" s="2">
        <v>36</v>
      </c>
      <c r="D17" s="4">
        <v>5589</v>
      </c>
      <c r="E17" s="2">
        <v>0</v>
      </c>
      <c r="F17" s="3">
        <v>0</v>
      </c>
    </row>
    <row r="18" spans="1:6" x14ac:dyDescent="0.25">
      <c r="A18" s="1" t="s">
        <v>3</v>
      </c>
      <c r="B18" s="30" t="s">
        <v>21</v>
      </c>
      <c r="C18" s="2">
        <v>38</v>
      </c>
      <c r="D18" s="8">
        <v>9466</v>
      </c>
      <c r="E18" s="2">
        <v>0</v>
      </c>
      <c r="F18" s="3">
        <v>0</v>
      </c>
    </row>
    <row r="19" spans="1:6" x14ac:dyDescent="0.25">
      <c r="A19" s="1" t="s">
        <v>5</v>
      </c>
      <c r="B19" s="30" t="s">
        <v>22</v>
      </c>
      <c r="C19" s="2">
        <v>16</v>
      </c>
      <c r="D19" s="8">
        <v>11934</v>
      </c>
      <c r="E19" s="2">
        <v>0</v>
      </c>
      <c r="F19" s="3">
        <v>0</v>
      </c>
    </row>
    <row r="20" spans="1:6" x14ac:dyDescent="0.25">
      <c r="A20" s="1" t="s">
        <v>5</v>
      </c>
      <c r="B20" s="30" t="s">
        <v>23</v>
      </c>
      <c r="C20" s="2">
        <v>16</v>
      </c>
      <c r="D20" s="8">
        <v>11934</v>
      </c>
      <c r="E20" s="2">
        <v>0</v>
      </c>
      <c r="F20" s="3">
        <v>0</v>
      </c>
    </row>
    <row r="21" spans="1:6" x14ac:dyDescent="0.25">
      <c r="A21" s="1" t="s">
        <v>3</v>
      </c>
      <c r="B21" s="30" t="s">
        <v>24</v>
      </c>
      <c r="C21" s="2">
        <v>19</v>
      </c>
      <c r="D21" s="4">
        <v>16220</v>
      </c>
      <c r="E21" s="2">
        <v>0</v>
      </c>
      <c r="F21" s="3">
        <v>0</v>
      </c>
    </row>
    <row r="22" spans="1:6" x14ac:dyDescent="0.25">
      <c r="A22" s="1" t="s">
        <v>3</v>
      </c>
      <c r="B22" s="30" t="s">
        <v>25</v>
      </c>
      <c r="C22" s="2">
        <v>19</v>
      </c>
      <c r="D22" s="8">
        <v>16220</v>
      </c>
      <c r="E22" s="2">
        <v>0</v>
      </c>
      <c r="F22" s="3">
        <v>0</v>
      </c>
    </row>
    <row r="23" spans="1:6" x14ac:dyDescent="0.25">
      <c r="A23" s="1" t="s">
        <v>3</v>
      </c>
      <c r="B23" s="30" t="s">
        <v>26</v>
      </c>
      <c r="C23" s="2">
        <v>8</v>
      </c>
      <c r="D23" s="8">
        <v>17898</v>
      </c>
      <c r="E23" s="2">
        <v>0</v>
      </c>
      <c r="F23" s="3">
        <v>0</v>
      </c>
    </row>
    <row r="24" spans="1:6" x14ac:dyDescent="0.25">
      <c r="A24" s="1" t="s">
        <v>3</v>
      </c>
      <c r="B24" s="30" t="s">
        <v>27</v>
      </c>
      <c r="C24" s="2">
        <v>24</v>
      </c>
      <c r="D24" s="8">
        <v>22940</v>
      </c>
      <c r="E24" s="2">
        <v>0</v>
      </c>
      <c r="F24" s="3">
        <v>0</v>
      </c>
    </row>
    <row r="25" spans="1:6" x14ac:dyDescent="0.25">
      <c r="A25" s="1" t="s">
        <v>3</v>
      </c>
      <c r="B25" s="30" t="s">
        <v>28</v>
      </c>
      <c r="C25" s="2">
        <v>48</v>
      </c>
      <c r="D25" s="8">
        <v>25286</v>
      </c>
      <c r="E25" s="2">
        <v>0</v>
      </c>
      <c r="F25" s="3">
        <v>1</v>
      </c>
    </row>
    <row r="26" spans="1:6" x14ac:dyDescent="0.25">
      <c r="A26" s="1" t="s">
        <v>3</v>
      </c>
      <c r="B26" s="30" t="s">
        <v>29</v>
      </c>
      <c r="C26" s="2">
        <v>393</v>
      </c>
      <c r="D26" s="8">
        <v>2205</v>
      </c>
      <c r="E26" s="2">
        <v>0</v>
      </c>
      <c r="F26" s="3">
        <v>0</v>
      </c>
    </row>
    <row r="27" spans="1:6" x14ac:dyDescent="0.25">
      <c r="A27" s="1" t="s">
        <v>5</v>
      </c>
      <c r="B27" s="30" t="s">
        <v>30</v>
      </c>
      <c r="C27" s="2">
        <v>377</v>
      </c>
      <c r="D27" s="8">
        <v>4209</v>
      </c>
      <c r="E27" s="2">
        <v>0</v>
      </c>
      <c r="F27" s="3">
        <v>8</v>
      </c>
    </row>
    <row r="28" spans="1:6" x14ac:dyDescent="0.25">
      <c r="A28" s="1" t="s">
        <v>3</v>
      </c>
      <c r="B28" s="30" t="s">
        <v>31</v>
      </c>
      <c r="C28" s="2">
        <v>590</v>
      </c>
      <c r="D28" s="8">
        <v>1567</v>
      </c>
      <c r="E28" s="2">
        <v>41951</v>
      </c>
      <c r="F28" s="3">
        <v>0</v>
      </c>
    </row>
    <row r="29" spans="1:6" x14ac:dyDescent="0.25">
      <c r="A29" s="1" t="s">
        <v>3</v>
      </c>
      <c r="B29" s="30" t="s">
        <v>32</v>
      </c>
      <c r="C29" s="2">
        <v>170</v>
      </c>
      <c r="D29" s="8">
        <v>60000</v>
      </c>
      <c r="E29" s="2">
        <v>850015</v>
      </c>
      <c r="F29" s="3">
        <v>0</v>
      </c>
    </row>
    <row r="30" spans="1:6" x14ac:dyDescent="0.25">
      <c r="A30" s="1" t="s">
        <v>3</v>
      </c>
      <c r="B30" s="30" t="s">
        <v>33</v>
      </c>
      <c r="C30" s="2">
        <v>19</v>
      </c>
      <c r="D30" s="8">
        <v>90515</v>
      </c>
      <c r="E30" s="2">
        <v>0</v>
      </c>
      <c r="F30" s="3">
        <v>0</v>
      </c>
    </row>
    <row r="31" spans="1:6" x14ac:dyDescent="0.25">
      <c r="A31" s="1" t="s">
        <v>5</v>
      </c>
      <c r="B31" s="30" t="s">
        <v>34</v>
      </c>
      <c r="C31" s="2">
        <v>23</v>
      </c>
      <c r="D31" s="8">
        <v>228424</v>
      </c>
      <c r="E31" s="2">
        <v>0</v>
      </c>
      <c r="F31" s="3">
        <v>0</v>
      </c>
    </row>
    <row r="32" spans="1:6" x14ac:dyDescent="0.25">
      <c r="A32" s="1" t="s">
        <v>5</v>
      </c>
      <c r="B32" s="30" t="s">
        <v>35</v>
      </c>
      <c r="C32" s="2">
        <v>24</v>
      </c>
      <c r="D32" s="8">
        <v>265256</v>
      </c>
      <c r="E32" s="2">
        <v>0</v>
      </c>
      <c r="F32" s="3">
        <v>0</v>
      </c>
    </row>
    <row r="33" spans="1:6" x14ac:dyDescent="0.25">
      <c r="A33" s="1" t="s">
        <v>5</v>
      </c>
      <c r="B33" s="30" t="s">
        <v>36</v>
      </c>
      <c r="C33" s="2">
        <v>4</v>
      </c>
      <c r="D33" s="8">
        <v>270830</v>
      </c>
      <c r="E33" s="2">
        <v>0</v>
      </c>
      <c r="F33" s="3">
        <v>3</v>
      </c>
    </row>
    <row r="34" spans="1:6" x14ac:dyDescent="0.25">
      <c r="A34" s="1" t="s">
        <v>5</v>
      </c>
      <c r="B34" s="30" t="s">
        <v>37</v>
      </c>
      <c r="C34" s="2">
        <v>23</v>
      </c>
      <c r="D34" s="8">
        <v>737453</v>
      </c>
      <c r="E34" s="2">
        <v>0</v>
      </c>
      <c r="F34" s="3">
        <v>1</v>
      </c>
    </row>
    <row r="35" spans="1:6" x14ac:dyDescent="0.25">
      <c r="A35" s="1" t="s">
        <v>5</v>
      </c>
      <c r="B35" s="30" t="s">
        <v>38</v>
      </c>
      <c r="C35" s="2">
        <v>26</v>
      </c>
      <c r="D35" s="8">
        <v>868076</v>
      </c>
      <c r="E35" s="2">
        <v>0</v>
      </c>
      <c r="F35" s="3">
        <v>2</v>
      </c>
    </row>
    <row r="36" spans="1:6" ht="15.75" x14ac:dyDescent="0.25">
      <c r="A36" s="1" t="s">
        <v>3</v>
      </c>
      <c r="B36" s="30" t="s">
        <v>39</v>
      </c>
      <c r="C36" s="2">
        <v>31</v>
      </c>
      <c r="D36" s="9">
        <v>1316653</v>
      </c>
      <c r="E36" s="2">
        <v>2384064</v>
      </c>
      <c r="F36" s="3">
        <v>1</v>
      </c>
    </row>
    <row r="37" spans="1:6" x14ac:dyDescent="0.25">
      <c r="A37" s="1" t="s">
        <v>3</v>
      </c>
      <c r="B37" s="30" t="s">
        <v>40</v>
      </c>
      <c r="C37" s="2">
        <v>171</v>
      </c>
      <c r="D37" s="8">
        <v>2000000</v>
      </c>
      <c r="E37" s="2">
        <v>8098094</v>
      </c>
      <c r="F37" s="3">
        <v>6</v>
      </c>
    </row>
    <row r="38" spans="1:6" x14ac:dyDescent="0.25">
      <c r="A38" s="1" t="s">
        <v>5</v>
      </c>
      <c r="B38" s="30" t="s">
        <v>41</v>
      </c>
      <c r="C38" s="2">
        <v>11</v>
      </c>
      <c r="D38" s="8">
        <v>3020400</v>
      </c>
      <c r="E38" s="2">
        <v>0</v>
      </c>
      <c r="F38" s="3">
        <v>0</v>
      </c>
    </row>
    <row r="39" spans="1:6" ht="15.75" thickBot="1" x14ac:dyDescent="0.3">
      <c r="A39" s="5" t="s">
        <v>5</v>
      </c>
      <c r="B39" s="31" t="s">
        <v>42</v>
      </c>
      <c r="C39" s="6">
        <v>2</v>
      </c>
      <c r="D39" s="10">
        <v>74642653</v>
      </c>
      <c r="E39" s="6">
        <v>0</v>
      </c>
      <c r="F39" s="7">
        <v>0</v>
      </c>
    </row>
    <row r="41" spans="1:6" x14ac:dyDescent="0.25">
      <c r="D41" s="24" t="s">
        <v>65</v>
      </c>
      <c r="E41">
        <f>COUNT(E2:E39)</f>
        <v>38</v>
      </c>
    </row>
    <row r="42" spans="1:6" x14ac:dyDescent="0.25">
      <c r="D42" s="32" t="s">
        <v>66</v>
      </c>
      <c r="E42">
        <f>COUNTIFS(E2:E39,0,F2:F39,0)</f>
        <v>25</v>
      </c>
    </row>
    <row r="43" spans="1:6" x14ac:dyDescent="0.25">
      <c r="D43" s="24" t="s">
        <v>67</v>
      </c>
      <c r="E43">
        <f>COUNTIFS(E2:E39,"&gt;0",F2:F39,0)</f>
        <v>4</v>
      </c>
    </row>
    <row r="44" spans="1:6" x14ac:dyDescent="0.25">
      <c r="D44" s="24" t="s">
        <v>68</v>
      </c>
      <c r="E44">
        <f>COUNTIFS(E2:E39,0,F2:F39,"&gt;0")</f>
        <v>6</v>
      </c>
    </row>
    <row r="45" spans="1:6" x14ac:dyDescent="0.25">
      <c r="D45" s="32" t="s">
        <v>69</v>
      </c>
      <c r="E45">
        <f>COUNTIFS(E2:E39,"&gt;0",F2:F39,"&gt;0")</f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7CCB-418C-4DE8-A349-9C4B74A1F8D6}">
  <dimension ref="A1:C9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s="38" t="s">
        <v>43</v>
      </c>
      <c r="B2">
        <v>0</v>
      </c>
      <c r="C2">
        <v>0</v>
      </c>
    </row>
    <row r="3" spans="1:3" x14ac:dyDescent="0.25">
      <c r="A3" s="38" t="s">
        <v>46</v>
      </c>
      <c r="B3">
        <v>21</v>
      </c>
      <c r="C3">
        <v>0.55263157894736847</v>
      </c>
    </row>
    <row r="4" spans="1:3" x14ac:dyDescent="0.25">
      <c r="A4" s="38" t="s">
        <v>47</v>
      </c>
      <c r="B4">
        <v>0</v>
      </c>
      <c r="C4">
        <v>0</v>
      </c>
    </row>
    <row r="5" spans="1:3" x14ac:dyDescent="0.25">
      <c r="A5" s="38" t="s">
        <v>50</v>
      </c>
      <c r="B5">
        <v>0</v>
      </c>
      <c r="C5">
        <v>0</v>
      </c>
    </row>
    <row r="6" spans="1:3" x14ac:dyDescent="0.25">
      <c r="A6" s="38" t="s">
        <v>48</v>
      </c>
      <c r="B6">
        <v>0</v>
      </c>
      <c r="C6">
        <v>0</v>
      </c>
    </row>
    <row r="7" spans="1:3" x14ac:dyDescent="0.25">
      <c r="A7" s="38" t="s">
        <v>49</v>
      </c>
      <c r="B7">
        <v>0</v>
      </c>
      <c r="C7">
        <v>0</v>
      </c>
    </row>
    <row r="8" spans="1:3" x14ac:dyDescent="0.25">
      <c r="A8" s="38" t="s">
        <v>44</v>
      </c>
      <c r="B8">
        <v>0</v>
      </c>
      <c r="C8">
        <v>0</v>
      </c>
    </row>
    <row r="9" spans="1:3" x14ac:dyDescent="0.25">
      <c r="A9" s="38" t="s">
        <v>45</v>
      </c>
      <c r="B9">
        <v>0</v>
      </c>
      <c r="C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Dashboard</vt:lpstr>
      <vt:lpstr>DataforDashboard</vt:lpstr>
      <vt:lpstr>DataforDashboard2</vt:lpstr>
      <vt:lpstr>Dataforstreamlit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2021-04-29T16:31:58Z</dcterms:created>
  <dcterms:modified xsi:type="dcterms:W3CDTF">2021-05-04T13:54:20Z</dcterms:modified>
</cp:coreProperties>
</file>