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indows\Users\jotelha\Google Docs\johnny\matlab\jlhbpe\2016_07_projects\"/>
    </mc:Choice>
  </mc:AlternateContent>
  <bookViews>
    <workbookView xWindow="0" yWindow="0" windowWidth="16485" windowHeight="7245"/>
  </bookViews>
  <sheets>
    <sheet name="summary" sheetId="3" r:id="rId1"/>
    <sheet name="duval2003faradaic" sheetId="1" r:id="rId2"/>
    <sheet name="duval2003coupling" sheetId="2" r:id="rId3"/>
  </sheets>
  <definedNames>
    <definedName name="_xlchart.v1.0" hidden="1">duval2003faradaic!$G$15:$G$56</definedName>
    <definedName name="_xlchart.v1.1" hidden="1">duval2003faradaic!$H$15:$H$56</definedName>
    <definedName name="_xlchart.v1.2" hidden="1">duval2003faradaic!$I$15:$I$56</definedName>
    <definedName name="_xlchart.v1.3" hidden="1">duval2003faradaic!$J$15:$J$56</definedName>
    <definedName name="_xlchart.v1.4" hidden="1">duval2003faradaic!$K$15:$K$56</definedName>
    <definedName name="_xlchart.v1.5" hidden="1">duval2003faradaic!$L$15:$L$56</definedName>
    <definedName name="_xlchart.v1.6" hidden="1">duval2003faradaic!$M$15:$M$56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" i="2" l="1"/>
  <c r="J52" i="2"/>
  <c r="F52" i="2"/>
  <c r="B52" i="2"/>
  <c r="T8" i="2"/>
  <c r="N51" i="2"/>
  <c r="J51" i="2"/>
  <c r="F51" i="2"/>
  <c r="B51" i="2"/>
  <c r="S8" i="2"/>
  <c r="S9" i="2" s="1"/>
  <c r="S7" i="2"/>
  <c r="S3" i="2"/>
  <c r="S6" i="2"/>
  <c r="S2" i="2"/>
  <c r="R8" i="2"/>
  <c r="R2" i="2"/>
  <c r="R7" i="2"/>
  <c r="R3" i="2"/>
  <c r="R6" i="2"/>
  <c r="V7" i="2"/>
  <c r="V5" i="2"/>
  <c r="L6" i="2"/>
  <c r="K2" i="2"/>
  <c r="B13" i="2"/>
  <c r="B11" i="2"/>
  <c r="B10" i="2"/>
  <c r="B6" i="2"/>
  <c r="B4" i="1"/>
  <c r="B8" i="1"/>
  <c r="P4" i="2" l="1"/>
  <c r="S4" i="2" s="1"/>
  <c r="R4" i="2"/>
  <c r="P5" i="2" l="1"/>
  <c r="R5" i="2" l="1"/>
  <c r="R10" i="2" s="1"/>
  <c r="S5" i="2"/>
  <c r="S10" i="2" s="1"/>
</calcChain>
</file>

<file path=xl/sharedStrings.xml><?xml version="1.0" encoding="utf-8"?>
<sst xmlns="http://schemas.openxmlformats.org/spreadsheetml/2006/main" count="179" uniqueCount="97">
  <si>
    <t>a</t>
  </si>
  <si>
    <t>cKNO3</t>
  </si>
  <si>
    <t>case</t>
  </si>
  <si>
    <t>b</t>
  </si>
  <si>
    <t>c</t>
  </si>
  <si>
    <t>d</t>
  </si>
  <si>
    <t>I_total / A</t>
  </si>
  <si>
    <t>DeltaPHI / V</t>
  </si>
  <si>
    <t>j0a / A m^-2</t>
  </si>
  <si>
    <t>ra</t>
  </si>
  <si>
    <t>rc</t>
  </si>
  <si>
    <t>Em / V</t>
  </si>
  <si>
    <t>j0c / A m^-2</t>
  </si>
  <si>
    <t>C / m^-1</t>
  </si>
  <si>
    <t>l / m</t>
  </si>
  <si>
    <t>a / m</t>
  </si>
  <si>
    <t>bpe length</t>
  </si>
  <si>
    <t>cell height (half height due to symmetry)</t>
  </si>
  <si>
    <t>cell width</t>
  </si>
  <si>
    <t>cell constant</t>
  </si>
  <si>
    <t>cKNO3 / mol m^-3</t>
  </si>
  <si>
    <t>I_faradaic</t>
  </si>
  <si>
    <t>e</t>
  </si>
  <si>
    <t>f</t>
  </si>
  <si>
    <t>cFe(CN)_6^3-</t>
  </si>
  <si>
    <t>cFe(CN(_6^4-</t>
  </si>
  <si>
    <t>Fig 3</t>
  </si>
  <si>
    <t>KL / Ohm^-1 m ^-1</t>
  </si>
  <si>
    <t>Va0</t>
  </si>
  <si>
    <t>Vc0</t>
  </si>
  <si>
    <t xml:space="preserve">L0 / m </t>
  </si>
  <si>
    <t>g</t>
  </si>
  <si>
    <t>DeltaPhi / V</t>
  </si>
  <si>
    <t>Ey0 / V cm^-1</t>
  </si>
  <si>
    <t>Ey0 / V cm^-2</t>
  </si>
  <si>
    <t>Ey0 / V cm^-3</t>
  </si>
  <si>
    <t>Ey0 / V cm^-4</t>
  </si>
  <si>
    <t>Ey0 / V cm^-5</t>
  </si>
  <si>
    <t>Ey0 / V cm^-6</t>
  </si>
  <si>
    <t>Ey0 / V cm^-7</t>
  </si>
  <si>
    <t>y0 /cm</t>
  </si>
  <si>
    <t>Fig3A</t>
  </si>
  <si>
    <t>I / A</t>
  </si>
  <si>
    <t>units</t>
  </si>
  <si>
    <t>M</t>
  </si>
  <si>
    <t>mol / l</t>
  </si>
  <si>
    <t>mM</t>
  </si>
  <si>
    <t>mol /m^3</t>
  </si>
  <si>
    <t>mOhm^-1 cm^-1</t>
  </si>
  <si>
    <t>Ohm^-1 m^-1</t>
  </si>
  <si>
    <t>KL / Ohm^-1 m^-1</t>
  </si>
  <si>
    <t>a theoretical (line)</t>
  </si>
  <si>
    <t>a experimental (markers)</t>
  </si>
  <si>
    <t>d experimental (markers)</t>
  </si>
  <si>
    <t>c experimental (markers)</t>
  </si>
  <si>
    <t>b experimental (markers)</t>
  </si>
  <si>
    <t>fig 5</t>
  </si>
  <si>
    <t>fig 3b</t>
  </si>
  <si>
    <t>y / cm</t>
  </si>
  <si>
    <t>V(x) - Vm / V</t>
  </si>
  <si>
    <t>fig 4A</t>
  </si>
  <si>
    <t>fig4B</t>
  </si>
  <si>
    <t>j / A cm^-2</t>
  </si>
  <si>
    <t>j / A cm^-3</t>
  </si>
  <si>
    <t>j / A cm^-4</t>
  </si>
  <si>
    <t>from duval2003coupling</t>
  </si>
  <si>
    <t>gold</t>
  </si>
  <si>
    <t>aluminium</t>
  </si>
  <si>
    <t>derived</t>
  </si>
  <si>
    <t>DKp</t>
  </si>
  <si>
    <t>DNO3m</t>
  </si>
  <si>
    <t>DOHm</t>
  </si>
  <si>
    <t>DAl3p</t>
  </si>
  <si>
    <t>D / m^2 s^-2</t>
  </si>
  <si>
    <t>lambda / m^2 Ohm^-1 mol^-1</t>
  </si>
  <si>
    <t>Haynes 2014</t>
  </si>
  <si>
    <t>c / mol m^-2</t>
  </si>
  <si>
    <t>Constants</t>
  </si>
  <si>
    <t>F / C mol^-1</t>
  </si>
  <si>
    <t>R / J mol^-1 K^-1</t>
  </si>
  <si>
    <t>|z|</t>
  </si>
  <si>
    <t>T / K</t>
  </si>
  <si>
    <t>F /RT</t>
  </si>
  <si>
    <t>kappa_I_H2O</t>
  </si>
  <si>
    <t>kappa_I</t>
  </si>
  <si>
    <t>DH3Op / m^2 s^-1</t>
  </si>
  <si>
    <t>NA / mol^-1</t>
  </si>
  <si>
    <t>e0</t>
  </si>
  <si>
    <t>e0 |z| u c= |z|*F^2/RT*D * c</t>
  </si>
  <si>
    <t>F^2 / RT * z^2*D*c</t>
  </si>
  <si>
    <t>cKNO3 / M</t>
  </si>
  <si>
    <t>cKNO3 / mol m^-3 (confirmation)</t>
  </si>
  <si>
    <t>same, without impact of water</t>
  </si>
  <si>
    <t>validation cases</t>
  </si>
  <si>
    <t>duval2003coupling</t>
  </si>
  <si>
    <t>fig4</t>
  </si>
  <si>
    <t>2016_07_12_14_17_07_tertiaryCurrentdDistribution2d_duval2003coupling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</si>
</sst>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duval2003faradaic!$H$6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duval2003faradaic!$G$15:$G$56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duval2003faradaic!$H$15:$H$56</c:f>
              <c:numCache>
                <c:formatCode>0.00E+00</c:formatCode>
                <c:ptCount val="42"/>
                <c:pt idx="0">
                  <c:v>0</c:v>
                </c:pt>
                <c:pt idx="5">
                  <c:v>5.0000000000000002E-5</c:v>
                </c:pt>
                <c:pt idx="11">
                  <c:v>9.5000000000000005E-5</c:v>
                </c:pt>
                <c:pt idx="16">
                  <c:v>1.2999999999999999E-4</c:v>
                </c:pt>
                <c:pt idx="21">
                  <c:v>1.6000000000000001E-4</c:v>
                </c:pt>
                <c:pt idx="26">
                  <c:v>1.9000000000000001E-4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4-4BA8-9B5F-46B1D7C544FE}"/>
            </c:ext>
          </c:extLst>
        </c:ser>
        <c:ser>
          <c:idx val="1"/>
          <c:order val="1"/>
          <c:tx>
            <c:strRef>
              <c:f>duval2003faradaic!$I$6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duval2003faradaic!$G$15:$G$56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duval2003faradaic!$I$15:$I$56</c:f>
              <c:numCache>
                <c:formatCode>0.00E+00</c:formatCode>
                <c:ptCount val="42"/>
                <c:pt idx="0">
                  <c:v>0</c:v>
                </c:pt>
                <c:pt idx="5">
                  <c:v>3.0000000000000001E-5</c:v>
                </c:pt>
                <c:pt idx="11">
                  <c:v>5.0000000000000002E-5</c:v>
                </c:pt>
                <c:pt idx="16">
                  <c:v>6.0000000000000002E-5</c:v>
                </c:pt>
                <c:pt idx="21">
                  <c:v>6.3999999999999997E-5</c:v>
                </c:pt>
                <c:pt idx="26">
                  <c:v>6.3E-5</c:v>
                </c:pt>
                <c:pt idx="31">
                  <c:v>6.0000000000000002E-5</c:v>
                </c:pt>
                <c:pt idx="36">
                  <c:v>5.5999999999999999E-5</c:v>
                </c:pt>
                <c:pt idx="41">
                  <c:v>5.1E-5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4-4BA8-9B5F-46B1D7C544FE}"/>
            </c:ext>
          </c:extLst>
        </c:ser>
        <c:ser>
          <c:idx val="2"/>
          <c:order val="2"/>
          <c:tx>
            <c:strRef>
              <c:f>duval2003faradaic!$J$6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duval2003faradaic!$G$15:$G$56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duval2003faradaic!$J$15:$J$56</c:f>
              <c:numCache>
                <c:formatCode>0.00E+00</c:formatCode>
                <c:ptCount val="42"/>
                <c:pt idx="0">
                  <c:v>0</c:v>
                </c:pt>
                <c:pt idx="5">
                  <c:v>1.9999999999999999E-6</c:v>
                </c:pt>
                <c:pt idx="11">
                  <c:v>5.0000000000000004E-6</c:v>
                </c:pt>
                <c:pt idx="16">
                  <c:v>7.9999999999999996E-6</c:v>
                </c:pt>
                <c:pt idx="21">
                  <c:v>1.0000000000000001E-5</c:v>
                </c:pt>
                <c:pt idx="26">
                  <c:v>9.0000000000000002E-6</c:v>
                </c:pt>
                <c:pt idx="31">
                  <c:v>7.9999999999999996E-6</c:v>
                </c:pt>
                <c:pt idx="36">
                  <c:v>5.0000000000000004E-6</c:v>
                </c:pt>
                <c:pt idx="41">
                  <c:v>3.0000000000000001E-6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4-4BA8-9B5F-46B1D7C544FE}"/>
            </c:ext>
          </c:extLst>
        </c:ser>
        <c:ser>
          <c:idx val="3"/>
          <c:order val="3"/>
          <c:tx>
            <c:strRef>
              <c:f>duval2003faradaic!$K$6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duval2003faradaic!$G$15:$G$56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duval2003faradaic!$K$15:$K$56</c:f>
              <c:numCache>
                <c:formatCode>0.00E+00</c:formatCode>
                <c:ptCount val="42"/>
                <c:pt idx="0">
                  <c:v>0</c:v>
                </c:pt>
                <c:pt idx="5">
                  <c:v>0</c:v>
                </c:pt>
                <c:pt idx="11">
                  <c:v>0</c:v>
                </c:pt>
                <c:pt idx="16">
                  <c:v>0</c:v>
                </c:pt>
                <c:pt idx="21">
                  <c:v>0</c:v>
                </c:pt>
                <c:pt idx="26">
                  <c:v>0</c:v>
                </c:pt>
                <c:pt idx="31">
                  <c:v>0</c:v>
                </c:pt>
                <c:pt idx="36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4-4BA8-9B5F-46B1D7C544FE}"/>
            </c:ext>
          </c:extLst>
        </c:ser>
        <c:ser>
          <c:idx val="4"/>
          <c:order val="4"/>
          <c:tx>
            <c:strRef>
              <c:f>duval2003faradaic!$L$6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duval2003faradaic!$G$15:$G$56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duval2003faradaic!$L$15:$L$56</c:f>
              <c:numCache>
                <c:formatCode>0.00E+00</c:formatCode>
                <c:ptCount val="42"/>
                <c:pt idx="0">
                  <c:v>0</c:v>
                </c:pt>
                <c:pt idx="5">
                  <c:v>2.5000000000000001E-5</c:v>
                </c:pt>
                <c:pt idx="11">
                  <c:v>4.1E-5</c:v>
                </c:pt>
                <c:pt idx="16">
                  <c:v>5.5000000000000002E-5</c:v>
                </c:pt>
                <c:pt idx="21">
                  <c:v>6.4999999999999994E-5</c:v>
                </c:pt>
                <c:pt idx="26">
                  <c:v>7.2999999999999999E-5</c:v>
                </c:pt>
                <c:pt idx="31">
                  <c:v>7.8999999999999996E-5</c:v>
                </c:pt>
                <c:pt idx="36">
                  <c:v>8.2999999999999998E-5</c:v>
                </c:pt>
                <c:pt idx="41">
                  <c:v>8.6000000000000003E-5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4-4BA8-9B5F-46B1D7C544FE}"/>
            </c:ext>
          </c:extLst>
        </c:ser>
        <c:ser>
          <c:idx val="5"/>
          <c:order val="5"/>
          <c:tx>
            <c:strRef>
              <c:f>duval2003faradaic!$M$6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duval2003faradaic!$G$15:$G$56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duval2003faradaic!$M$15:$M$56</c:f>
              <c:numCache>
                <c:formatCode>0.00E+00</c:formatCode>
                <c:ptCount val="42"/>
                <c:pt idx="0">
                  <c:v>0</c:v>
                </c:pt>
                <c:pt idx="5">
                  <c:v>2.0000000000000002E-5</c:v>
                </c:pt>
                <c:pt idx="11">
                  <c:v>3.8999999999999999E-5</c:v>
                </c:pt>
                <c:pt idx="16">
                  <c:v>5.1999999999999997E-5</c:v>
                </c:pt>
                <c:pt idx="21">
                  <c:v>6.0000000000000002E-5</c:v>
                </c:pt>
                <c:pt idx="26">
                  <c:v>6.6000000000000005E-5</c:v>
                </c:pt>
                <c:pt idx="31">
                  <c:v>6.9999999999999994E-5</c:v>
                </c:pt>
                <c:pt idx="36">
                  <c:v>6.9999999999999994E-5</c:v>
                </c:pt>
                <c:pt idx="41">
                  <c:v>6.9999999999999994E-5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74-4BA8-9B5F-46B1D7C5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85023"/>
        <c:axId val="2026985855"/>
      </c:scatterChart>
      <c:valAx>
        <c:axId val="202698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5855"/>
        <c:crosses val="autoZero"/>
        <c:crossBetween val="midCat"/>
      </c:valAx>
      <c:valAx>
        <c:axId val="2026985855"/>
        <c:scaling>
          <c:orientation val="minMax"/>
          <c:max val="2.0000000000000006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duval2003faradaic!$A$15:$A$34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duval2003faradaic!$B$15:$B$34</c:f>
              <c:numCache>
                <c:formatCode>0.00E+00</c:formatCode>
                <c:ptCount val="20"/>
                <c:pt idx="0">
                  <c:v>0</c:v>
                </c:pt>
                <c:pt idx="1">
                  <c:v>1.0000000000000001E-5</c:v>
                </c:pt>
                <c:pt idx="2">
                  <c:v>1.5E-5</c:v>
                </c:pt>
                <c:pt idx="3">
                  <c:v>2.0000000000000002E-5</c:v>
                </c:pt>
                <c:pt idx="4">
                  <c:v>2.5000000000000001E-5</c:v>
                </c:pt>
                <c:pt idx="5">
                  <c:v>3.0000000000000001E-5</c:v>
                </c:pt>
                <c:pt idx="6">
                  <c:v>4.5000000000000003E-5</c:v>
                </c:pt>
                <c:pt idx="7">
                  <c:v>5.0000000000000002E-5</c:v>
                </c:pt>
                <c:pt idx="8">
                  <c:v>5.5000000000000002E-5</c:v>
                </c:pt>
                <c:pt idx="9">
                  <c:v>6.0000000000000002E-5</c:v>
                </c:pt>
                <c:pt idx="10">
                  <c:v>6.4999999999999994E-5</c:v>
                </c:pt>
                <c:pt idx="11">
                  <c:v>7.4999999999999993E-5</c:v>
                </c:pt>
                <c:pt idx="12">
                  <c:v>8.0000000000000007E-5</c:v>
                </c:pt>
                <c:pt idx="13">
                  <c:v>9.0000000000000006E-5</c:v>
                </c:pt>
                <c:pt idx="14">
                  <c:v>1E-4</c:v>
                </c:pt>
                <c:pt idx="15">
                  <c:v>1.2E-4</c:v>
                </c:pt>
                <c:pt idx="16">
                  <c:v>1.45E-4</c:v>
                </c:pt>
                <c:pt idx="17">
                  <c:v>1.8000000000000001E-4</c:v>
                </c:pt>
                <c:pt idx="18">
                  <c:v>2.1000000000000001E-4</c:v>
                </c:pt>
                <c:pt idx="1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3-42D5-9EFE-E1E1DB1368F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duval2003faradaic!$A$15:$A$34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duval2003faradaic!$C$15:$C$34</c:f>
              <c:numCache>
                <c:formatCode>0.00E+00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8.4999999999999999E-6</c:v>
                </c:pt>
                <c:pt idx="9">
                  <c:v>1.0000000000000001E-5</c:v>
                </c:pt>
                <c:pt idx="10">
                  <c:v>1.15E-5</c:v>
                </c:pt>
                <c:pt idx="11">
                  <c:v>1.2999999999999999E-5</c:v>
                </c:pt>
                <c:pt idx="12">
                  <c:v>1.5E-5</c:v>
                </c:pt>
                <c:pt idx="13">
                  <c:v>2.0000000000000002E-5</c:v>
                </c:pt>
                <c:pt idx="14">
                  <c:v>2.5000000000000001E-5</c:v>
                </c:pt>
                <c:pt idx="15">
                  <c:v>3.4999999999999997E-5</c:v>
                </c:pt>
                <c:pt idx="16">
                  <c:v>4.5000000000000003E-5</c:v>
                </c:pt>
                <c:pt idx="17">
                  <c:v>5.5000000000000002E-5</c:v>
                </c:pt>
                <c:pt idx="18">
                  <c:v>6.9999999999999994E-5</c:v>
                </c:pt>
                <c:pt idx="19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3-42D5-9EFE-E1E1DB1368F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duval2003faradaic!$A$15:$A$34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duval2003faradaic!$D$15:$D$34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4.9999999999999998E-7</c:v>
                </c:pt>
                <c:pt idx="5">
                  <c:v>9.9999999999999995E-7</c:v>
                </c:pt>
                <c:pt idx="6">
                  <c:v>1.5E-6</c:v>
                </c:pt>
                <c:pt idx="7">
                  <c:v>1.9999999999999999E-6</c:v>
                </c:pt>
                <c:pt idx="8">
                  <c:v>2.5000000000000002E-6</c:v>
                </c:pt>
                <c:pt idx="9">
                  <c:v>3.0000000000000001E-6</c:v>
                </c:pt>
                <c:pt idx="10">
                  <c:v>3.4999999999999999E-6</c:v>
                </c:pt>
                <c:pt idx="11">
                  <c:v>3.9999999999999998E-6</c:v>
                </c:pt>
                <c:pt idx="12">
                  <c:v>4.5000000000000001E-6</c:v>
                </c:pt>
                <c:pt idx="13">
                  <c:v>5.0000000000000004E-6</c:v>
                </c:pt>
                <c:pt idx="14">
                  <c:v>6.4999999999999996E-6</c:v>
                </c:pt>
                <c:pt idx="15">
                  <c:v>7.9999999999999996E-6</c:v>
                </c:pt>
                <c:pt idx="16">
                  <c:v>1.0000000000000001E-5</c:v>
                </c:pt>
                <c:pt idx="17">
                  <c:v>1.2999999999999999E-5</c:v>
                </c:pt>
                <c:pt idx="18">
                  <c:v>1.5999999999999999E-5</c:v>
                </c:pt>
                <c:pt idx="19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3-42D5-9EFE-E1E1DB1368F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duval2003faradaic!$A$15:$A$34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duval2003faradaic!$E$15:$E$34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2.4999999999999999E-7</c:v>
                </c:pt>
                <c:pt idx="14">
                  <c:v>4.9999999999999998E-7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3.9999999999999998E-6</c:v>
                </c:pt>
                <c:pt idx="19">
                  <c:v>5.0000000000000004E-6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3-42D5-9EFE-E1E1DB13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5919"/>
        <c:axId val="1992896335"/>
      </c:scatterChart>
      <c:valAx>
        <c:axId val="199289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6335"/>
        <c:crosses val="autoZero"/>
        <c:crossBetween val="midCat"/>
      </c:valAx>
      <c:valAx>
        <c:axId val="19928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duval2003coupling!$B$21:$B$28</c:f>
              <c:numCache>
                <c:formatCode>General</c:formatCode>
                <c:ptCount val="8"/>
                <c:pt idx="0">
                  <c:v>2.6981298000000001E-2</c:v>
                </c:pt>
                <c:pt idx="1">
                  <c:v>2.6567962000000001</c:v>
                </c:pt>
                <c:pt idx="2">
                  <c:v>4.0997285999999997</c:v>
                </c:pt>
                <c:pt idx="3">
                  <c:v>5.0437110000000001</c:v>
                </c:pt>
                <c:pt idx="4">
                  <c:v>6.0414523999999998</c:v>
                </c:pt>
                <c:pt idx="5">
                  <c:v>6.8907967000000001</c:v>
                </c:pt>
                <c:pt idx="6">
                  <c:v>7.45695</c:v>
                </c:pt>
                <c:pt idx="7">
                  <c:v>7.9286469999999998</c:v>
                </c:pt>
              </c:numCache>
            </c:numRef>
          </c:xVal>
          <c:yVal>
            <c:numRef>
              <c:f>duval2003coupling!$C$21:$C$28</c:f>
              <c:numCache>
                <c:formatCode>General</c:formatCode>
                <c:ptCount val="8"/>
                <c:pt idx="0">
                  <c:v>4.3310909999999996E-3</c:v>
                </c:pt>
                <c:pt idx="1">
                  <c:v>0.34418296999999998</c:v>
                </c:pt>
                <c:pt idx="2">
                  <c:v>0.52166639999999997</c:v>
                </c:pt>
                <c:pt idx="3">
                  <c:v>0.63854739999999999</c:v>
                </c:pt>
                <c:pt idx="4">
                  <c:v>0.74456789999999995</c:v>
                </c:pt>
                <c:pt idx="5">
                  <c:v>0.82676729999999998</c:v>
                </c:pt>
                <c:pt idx="6">
                  <c:v>0.87433629999999996</c:v>
                </c:pt>
                <c:pt idx="7">
                  <c:v>0.90457726000000005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3F-4673-935D-665F510C4953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duval2003coupling!$D$21:$D$29</c:f>
              <c:numCache>
                <c:formatCode>General</c:formatCode>
                <c:ptCount val="9"/>
                <c:pt idx="0">
                  <c:v>6.7407900000000007E-2</c:v>
                </c:pt>
                <c:pt idx="1">
                  <c:v>2.8588838999999999</c:v>
                </c:pt>
                <c:pt idx="2">
                  <c:v>3.9239423000000002</c:v>
                </c:pt>
                <c:pt idx="3">
                  <c:v>4.7596369999999997</c:v>
                </c:pt>
                <c:pt idx="4">
                  <c:v>5.5951275999999996</c:v>
                </c:pt>
                <c:pt idx="5">
                  <c:v>6.3361381999999997</c:v>
                </c:pt>
                <c:pt idx="6">
                  <c:v>7.0905490000000002</c:v>
                </c:pt>
                <c:pt idx="7">
                  <c:v>7.7370796000000004</c:v>
                </c:pt>
                <c:pt idx="8">
                  <c:v>7.9795030000000002</c:v>
                </c:pt>
              </c:numCache>
            </c:numRef>
          </c:xVal>
          <c:yVal>
            <c:numRef>
              <c:f>duval2003coupling!$E$21:$E$29</c:f>
              <c:numCache>
                <c:formatCode>General</c:formatCode>
                <c:ptCount val="9"/>
                <c:pt idx="0">
                  <c:v>6.4893327999999998E-3</c:v>
                </c:pt>
                <c:pt idx="1">
                  <c:v>0.3506358</c:v>
                </c:pt>
                <c:pt idx="2">
                  <c:v>0.45446876000000003</c:v>
                </c:pt>
                <c:pt idx="3">
                  <c:v>0.51931830000000001</c:v>
                </c:pt>
                <c:pt idx="4">
                  <c:v>0.56464499999999995</c:v>
                </c:pt>
                <c:pt idx="5">
                  <c:v>0.59047455000000004</c:v>
                </c:pt>
                <c:pt idx="6">
                  <c:v>0.60979276999999998</c:v>
                </c:pt>
                <c:pt idx="7">
                  <c:v>0.61612509999999998</c:v>
                </c:pt>
                <c:pt idx="8">
                  <c:v>0.61605935999999994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3F-4673-935D-665F510C4953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duval2003coupling!$F$21:$F$30</c:f>
              <c:numCache>
                <c:formatCode>General</c:formatCode>
                <c:ptCount val="10"/>
                <c:pt idx="0">
                  <c:v>1.3467975E-2</c:v>
                </c:pt>
                <c:pt idx="1">
                  <c:v>0.82258945999999999</c:v>
                </c:pt>
                <c:pt idx="2">
                  <c:v>1.4429099999999999</c:v>
                </c:pt>
                <c:pt idx="3">
                  <c:v>2.157438</c:v>
                </c:pt>
                <c:pt idx="4">
                  <c:v>2.9797555999999998</c:v>
                </c:pt>
                <c:pt idx="5">
                  <c:v>3.8018462999999998</c:v>
                </c:pt>
                <c:pt idx="6">
                  <c:v>4.7045630000000003</c:v>
                </c:pt>
                <c:pt idx="7">
                  <c:v>5.6474805000000003</c:v>
                </c:pt>
                <c:pt idx="8">
                  <c:v>6.6711372999999998</c:v>
                </c:pt>
                <c:pt idx="9">
                  <c:v>7.9775763</c:v>
                </c:pt>
              </c:numCache>
            </c:numRef>
          </c:xVal>
          <c:yVal>
            <c:numRef>
              <c:f>duval2003coupling!$G$21:$G$30</c:f>
              <c:numCache>
                <c:formatCode>General</c:formatCode>
                <c:ptCount val="10"/>
                <c:pt idx="0" formatCode="0.00E+00">
                  <c:v>-3.6518474999999999E-6</c:v>
                </c:pt>
                <c:pt idx="1">
                  <c:v>9.9560319999999994E-2</c:v>
                </c:pt>
                <c:pt idx="2">
                  <c:v>0.17531425</c:v>
                </c:pt>
                <c:pt idx="3">
                  <c:v>0.24453501</c:v>
                </c:pt>
                <c:pt idx="4">
                  <c:v>0.31806496000000001</c:v>
                </c:pt>
                <c:pt idx="5">
                  <c:v>0.36990294000000001</c:v>
                </c:pt>
                <c:pt idx="6">
                  <c:v>0.40436541999999998</c:v>
                </c:pt>
                <c:pt idx="7">
                  <c:v>0.41929418000000002</c:v>
                </c:pt>
                <c:pt idx="8">
                  <c:v>0.42769342999999999</c:v>
                </c:pt>
                <c:pt idx="9">
                  <c:v>0.43167758000000001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3F-4673-935D-665F510C495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duval2003coupling!$H$21:$H$31</c:f>
              <c:numCache>
                <c:formatCode>General</c:formatCode>
                <c:ptCount val="11"/>
                <c:pt idx="0">
                  <c:v>0.13467974999999999</c:v>
                </c:pt>
                <c:pt idx="1">
                  <c:v>0.87625730000000002</c:v>
                </c:pt>
                <c:pt idx="2">
                  <c:v>1.3885845000000001</c:v>
                </c:pt>
                <c:pt idx="3">
                  <c:v>1.8738170999999999</c:v>
                </c:pt>
                <c:pt idx="4">
                  <c:v>2.3185096000000001</c:v>
                </c:pt>
                <c:pt idx="5">
                  <c:v>2.8575233999999998</c:v>
                </c:pt>
                <c:pt idx="6">
                  <c:v>3.5041676000000002</c:v>
                </c:pt>
                <c:pt idx="7">
                  <c:v>4.4605300000000003</c:v>
                </c:pt>
                <c:pt idx="8">
                  <c:v>5.2551402999999999</c:v>
                </c:pt>
                <c:pt idx="9">
                  <c:v>6.6558780000000004</c:v>
                </c:pt>
                <c:pt idx="10">
                  <c:v>7.9892073000000003</c:v>
                </c:pt>
              </c:numCache>
            </c:numRef>
          </c:xVal>
          <c:yVal>
            <c:numRef>
              <c:f>duval2003coupling!$I$21:$I$31</c:f>
              <c:numCache>
                <c:formatCode>General</c:formatCode>
                <c:ptCount val="11"/>
                <c:pt idx="0" formatCode="0.00E+00">
                  <c:v>-3.6518474999999998E-5</c:v>
                </c:pt>
                <c:pt idx="1">
                  <c:v>8.0022930000000006E-2</c:v>
                </c:pt>
                <c:pt idx="2">
                  <c:v>0.1319449</c:v>
                </c:pt>
                <c:pt idx="3">
                  <c:v>0.16868979000000001</c:v>
                </c:pt>
                <c:pt idx="4">
                  <c:v>0.19243045</c:v>
                </c:pt>
                <c:pt idx="5">
                  <c:v>0.22048393999999999</c:v>
                </c:pt>
                <c:pt idx="6">
                  <c:v>0.23766223</c:v>
                </c:pt>
                <c:pt idx="7">
                  <c:v>0.25041813000000002</c:v>
                </c:pt>
                <c:pt idx="8">
                  <c:v>0.2502027</c:v>
                </c:pt>
                <c:pt idx="9">
                  <c:v>0.25633050000000002</c:v>
                </c:pt>
                <c:pt idx="10">
                  <c:v>0.25596896000000002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3F-4673-935D-665F510C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64655"/>
        <c:axId val="2020360911"/>
      </c:scatterChart>
      <c:valAx>
        <c:axId val="202036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0911"/>
        <c:crosses val="autoZero"/>
        <c:crossBetween val="midCat"/>
      </c:valAx>
      <c:valAx>
        <c:axId val="20203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v>a</c:v>
          </c:tx>
          <c:xVal>
            <c:numRef>
              <c:f>duval2003coupling!$B$35:$B$43</c:f>
              <c:numCache>
                <c:formatCode>General</c:formatCode>
                <c:ptCount val="9"/>
                <c:pt idx="0">
                  <c:v>-5.6488863000000002E-3</c:v>
                </c:pt>
                <c:pt idx="1">
                  <c:v>0.48989967000000001</c:v>
                </c:pt>
                <c:pt idx="2">
                  <c:v>1.0672865</c:v>
                </c:pt>
                <c:pt idx="3">
                  <c:v>1.9464414999999999</c:v>
                </c:pt>
                <c:pt idx="4">
                  <c:v>3.2370237999999998</c:v>
                </c:pt>
                <c:pt idx="5">
                  <c:v>4.5272765000000001</c:v>
                </c:pt>
                <c:pt idx="6">
                  <c:v>6.2290273000000003</c:v>
                </c:pt>
                <c:pt idx="7">
                  <c:v>7.4915060000000002</c:v>
                </c:pt>
                <c:pt idx="8">
                  <c:v>7.9580570000000002</c:v>
                </c:pt>
              </c:numCache>
            </c:numRef>
          </c:xVal>
          <c:yVal>
            <c:numRef>
              <c:f>duval2003coupling!$C$35:$C$43</c:f>
              <c:numCache>
                <c:formatCode>General</c:formatCode>
                <c:ptCount val="9"/>
                <c:pt idx="0">
                  <c:v>-2.0604556E-2</c:v>
                </c:pt>
                <c:pt idx="1">
                  <c:v>-0.56442904000000005</c:v>
                </c:pt>
                <c:pt idx="2">
                  <c:v>-0.93497149999999996</c:v>
                </c:pt>
                <c:pt idx="3">
                  <c:v>-1.2639654</c:v>
                </c:pt>
                <c:pt idx="4">
                  <c:v>-1.5100601</c:v>
                </c:pt>
                <c:pt idx="5">
                  <c:v>-1.64069</c:v>
                </c:pt>
                <c:pt idx="6">
                  <c:v>-1.7131631</c:v>
                </c:pt>
                <c:pt idx="7">
                  <c:v>-1.7283565999999999</c:v>
                </c:pt>
                <c:pt idx="8">
                  <c:v>-1.7278756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F26-45F7-9630-B76AE1282866}"/>
            </c:ext>
          </c:extLst>
        </c:ser>
        <c:ser>
          <c:idx val="8"/>
          <c:order val="1"/>
          <c:tx>
            <c:v>b</c:v>
          </c:tx>
          <c:xVal>
            <c:numRef>
              <c:f>duval2003coupling!$D$35:$D$45</c:f>
              <c:numCache>
                <c:formatCode>General</c:formatCode>
                <c:ptCount val="11"/>
                <c:pt idx="0">
                  <c:v>-1.9465119999999999E-2</c:v>
                </c:pt>
                <c:pt idx="1">
                  <c:v>0.44816852000000001</c:v>
                </c:pt>
                <c:pt idx="2">
                  <c:v>0.8879108</c:v>
                </c:pt>
                <c:pt idx="3">
                  <c:v>1.3686309999999999</c:v>
                </c:pt>
                <c:pt idx="4">
                  <c:v>2.1375150000000001</c:v>
                </c:pt>
                <c:pt idx="5">
                  <c:v>2.8238313000000002</c:v>
                </c:pt>
                <c:pt idx="6">
                  <c:v>4.0590070000000003</c:v>
                </c:pt>
                <c:pt idx="7">
                  <c:v>5.198035</c:v>
                </c:pt>
                <c:pt idx="8">
                  <c:v>6.5840360000000002</c:v>
                </c:pt>
                <c:pt idx="9">
                  <c:v>7.6817793999999999</c:v>
                </c:pt>
                <c:pt idx="10">
                  <c:v>8.0111559999999997</c:v>
                </c:pt>
              </c:numCache>
            </c:numRef>
          </c:xVal>
          <c:yVal>
            <c:numRef>
              <c:f>duval2003coupling!$E$35:$E$45</c:f>
              <c:numCache>
                <c:formatCode>General</c:formatCode>
                <c:ptCount val="11"/>
                <c:pt idx="0">
                  <c:v>1.2371221999999999E-2</c:v>
                </c:pt>
                <c:pt idx="1">
                  <c:v>-0.36653190000000002</c:v>
                </c:pt>
                <c:pt idx="2">
                  <c:v>-0.58876119999999998</c:v>
                </c:pt>
                <c:pt idx="3">
                  <c:v>-0.74496823999999995</c:v>
                </c:pt>
                <c:pt idx="4">
                  <c:v>-0.90087813000000005</c:v>
                </c:pt>
                <c:pt idx="5">
                  <c:v>-0.97439814000000002</c:v>
                </c:pt>
                <c:pt idx="6">
                  <c:v>-1.0391048000000001</c:v>
                </c:pt>
                <c:pt idx="7">
                  <c:v>-1.0709206</c:v>
                </c:pt>
                <c:pt idx="8">
                  <c:v>-1.0942342</c:v>
                </c:pt>
                <c:pt idx="9">
                  <c:v>-1.0848549999999999</c:v>
                </c:pt>
                <c:pt idx="10">
                  <c:v>-1.1010104000000001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F26-45F7-9630-B76AE1282866}"/>
            </c:ext>
          </c:extLst>
        </c:ser>
        <c:ser>
          <c:idx val="9"/>
          <c:order val="2"/>
          <c:tx>
            <c:v>c</c:v>
          </c:tx>
          <c:xVal>
            <c:numRef>
              <c:f>duval2003coupling!$F$35:$F$42</c:f>
              <c:numCache>
                <c:formatCode>General</c:formatCode>
                <c:ptCount val="8"/>
                <c:pt idx="0">
                  <c:v>-1.9418048E-2</c:v>
                </c:pt>
                <c:pt idx="1">
                  <c:v>0.55761570000000005</c:v>
                </c:pt>
                <c:pt idx="2">
                  <c:v>1.0382887999999999</c:v>
                </c:pt>
                <c:pt idx="3">
                  <c:v>1.6560652</c:v>
                </c:pt>
                <c:pt idx="4">
                  <c:v>2.6442673000000001</c:v>
                </c:pt>
                <c:pt idx="5">
                  <c:v>3.5499957000000002</c:v>
                </c:pt>
                <c:pt idx="6">
                  <c:v>6.1572155999999998</c:v>
                </c:pt>
                <c:pt idx="7">
                  <c:v>8.0234430000000003</c:v>
                </c:pt>
              </c:numCache>
            </c:numRef>
          </c:xVal>
          <c:yVal>
            <c:numRef>
              <c:f>duval2003coupling!$G$35:$G$42</c:f>
              <c:numCache>
                <c:formatCode>General</c:formatCode>
                <c:ptCount val="8"/>
                <c:pt idx="0">
                  <c:v>-4.1237404E-3</c:v>
                </c:pt>
                <c:pt idx="1">
                  <c:v>-0.25095400000000001</c:v>
                </c:pt>
                <c:pt idx="2">
                  <c:v>-0.39066606999999998</c:v>
                </c:pt>
                <c:pt idx="3">
                  <c:v>-0.48899922000000001</c:v>
                </c:pt>
                <c:pt idx="4">
                  <c:v>-0.56220800000000004</c:v>
                </c:pt>
                <c:pt idx="5">
                  <c:v>-0.5860168</c:v>
                </c:pt>
                <c:pt idx="6">
                  <c:v>-0.5915764</c:v>
                </c:pt>
                <c:pt idx="7">
                  <c:v>-0.59789990000000004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F26-45F7-9630-B76AE1282866}"/>
            </c:ext>
          </c:extLst>
        </c:ser>
        <c:ser>
          <c:idx val="10"/>
          <c:order val="3"/>
          <c:tx>
            <c:v>d</c:v>
          </c:tx>
          <c:xVal>
            <c:numRef>
              <c:f>duval2003coupling!$H$35:$H$36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duval2003coupling!$I$35:$I$36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F26-45F7-9630-B76AE1282866}"/>
            </c:ext>
          </c:extLst>
        </c:ser>
        <c:ser>
          <c:idx val="11"/>
          <c:order val="4"/>
          <c:tx>
            <c:v>e</c:v>
          </c:tx>
          <c:xVal>
            <c:numRef>
              <c:f>duval2003coupling!$J$35:$J$42</c:f>
              <c:numCache>
                <c:formatCode>General</c:formatCode>
                <c:ptCount val="8"/>
                <c:pt idx="0">
                  <c:v>2.1724674999999999E-2</c:v>
                </c:pt>
                <c:pt idx="1">
                  <c:v>0.63858305999999998</c:v>
                </c:pt>
                <c:pt idx="2">
                  <c:v>1.2419783</c:v>
                </c:pt>
                <c:pt idx="3">
                  <c:v>2.1884491000000001</c:v>
                </c:pt>
                <c:pt idx="4">
                  <c:v>3.2860279999999999</c:v>
                </c:pt>
                <c:pt idx="5">
                  <c:v>4.6855159999999998</c:v>
                </c:pt>
                <c:pt idx="6">
                  <c:v>6.5516724999999996</c:v>
                </c:pt>
                <c:pt idx="7">
                  <c:v>7.9924683999999999</c:v>
                </c:pt>
              </c:numCache>
            </c:numRef>
          </c:xVal>
          <c:yVal>
            <c:numRef>
              <c:f>duval2003coupling!$K$35:$K$42</c:f>
              <c:numCache>
                <c:formatCode>General</c:formatCode>
                <c:ptCount val="8"/>
                <c:pt idx="0">
                  <c:v>4.1661802999999999E-3</c:v>
                </c:pt>
                <c:pt idx="1">
                  <c:v>0.22748476000000001</c:v>
                </c:pt>
                <c:pt idx="2">
                  <c:v>0.36006692000000001</c:v>
                </c:pt>
                <c:pt idx="3">
                  <c:v>0.48475525000000003</c:v>
                </c:pt>
                <c:pt idx="4">
                  <c:v>0.55186679999999999</c:v>
                </c:pt>
                <c:pt idx="5">
                  <c:v>0.61104214000000001</c:v>
                </c:pt>
                <c:pt idx="6">
                  <c:v>0.62946104999999997</c:v>
                </c:pt>
                <c:pt idx="7">
                  <c:v>0.63919395000000001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F26-45F7-9630-B76AE1282866}"/>
            </c:ext>
          </c:extLst>
        </c:ser>
        <c:ser>
          <c:idx val="12"/>
          <c:order val="5"/>
          <c:tx>
            <c:v>f</c:v>
          </c:tx>
          <c:xVal>
            <c:numRef>
              <c:f>duval2003coupling!$L$35:$L$43</c:f>
              <c:numCache>
                <c:formatCode>General</c:formatCode>
                <c:ptCount val="9"/>
                <c:pt idx="0">
                  <c:v>6.2820319999999999E-2</c:v>
                </c:pt>
                <c:pt idx="1">
                  <c:v>0.51442529999999997</c:v>
                </c:pt>
                <c:pt idx="2">
                  <c:v>0.88426256000000003</c:v>
                </c:pt>
                <c:pt idx="3">
                  <c:v>1.5284945000000001</c:v>
                </c:pt>
                <c:pt idx="4">
                  <c:v>2.3102298000000001</c:v>
                </c:pt>
                <c:pt idx="5">
                  <c:v>3.3116126000000001</c:v>
                </c:pt>
                <c:pt idx="6">
                  <c:v>4.8482979999999998</c:v>
                </c:pt>
                <c:pt idx="7">
                  <c:v>6.1381506999999997</c:v>
                </c:pt>
                <c:pt idx="8">
                  <c:v>7.9905853000000002</c:v>
                </c:pt>
              </c:numCache>
            </c:numRef>
          </c:xVal>
          <c:yVal>
            <c:numRef>
              <c:f>duval2003coupling!$M$35:$M$43</c:f>
              <c:numCache>
                <c:formatCode>General</c:formatCode>
                <c:ptCount val="9"/>
                <c:pt idx="0">
                  <c:v>2.8951063999999999E-2</c:v>
                </c:pt>
                <c:pt idx="1">
                  <c:v>0.4582869</c:v>
                </c:pt>
                <c:pt idx="2">
                  <c:v>0.6895983</c:v>
                </c:pt>
                <c:pt idx="3">
                  <c:v>0.93768764000000004</c:v>
                </c:pt>
                <c:pt idx="4">
                  <c:v>1.0869485999999999</c:v>
                </c:pt>
                <c:pt idx="5">
                  <c:v>1.2034461000000001</c:v>
                </c:pt>
                <c:pt idx="6">
                  <c:v>1.2710104</c:v>
                </c:pt>
                <c:pt idx="7">
                  <c:v>1.2805877000000001</c:v>
                </c:pt>
                <c:pt idx="8">
                  <c:v>1.2989923999999999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F26-45F7-9630-B76AE1282866}"/>
            </c:ext>
          </c:extLst>
        </c:ser>
        <c:ser>
          <c:idx val="13"/>
          <c:order val="6"/>
          <c:tx>
            <c:v>g</c:v>
          </c:tx>
          <c:xVal>
            <c:numRef>
              <c:f>duval2003coupling!$N$35:$N$47</c:f>
              <c:numCache>
                <c:formatCode>General</c:formatCode>
                <c:ptCount val="13"/>
                <c:pt idx="0">
                  <c:v>7.9790520000000004E-3</c:v>
                </c:pt>
                <c:pt idx="1">
                  <c:v>0.25387037000000001</c:v>
                </c:pt>
                <c:pt idx="2">
                  <c:v>0.48627495999999998</c:v>
                </c:pt>
                <c:pt idx="3">
                  <c:v>0.76005769999999995</c:v>
                </c:pt>
                <c:pt idx="4">
                  <c:v>1.11622</c:v>
                </c:pt>
                <c:pt idx="5">
                  <c:v>1.6233957999999999</c:v>
                </c:pt>
                <c:pt idx="6">
                  <c:v>1.9936096999999999</c:v>
                </c:pt>
                <c:pt idx="7">
                  <c:v>2.4187824999999998</c:v>
                </c:pt>
                <c:pt idx="8">
                  <c:v>3.2144282</c:v>
                </c:pt>
                <c:pt idx="9">
                  <c:v>3.9415339999999999</c:v>
                </c:pt>
                <c:pt idx="10">
                  <c:v>5.1078169999999998</c:v>
                </c:pt>
                <c:pt idx="11">
                  <c:v>6.1369499999999997</c:v>
                </c:pt>
                <c:pt idx="12">
                  <c:v>7.9756393000000001</c:v>
                </c:pt>
              </c:numCache>
            </c:numRef>
          </c:xVal>
          <c:yVal>
            <c:numRef>
              <c:f>duval2003coupling!$O$35:$O$47</c:f>
              <c:numCache>
                <c:formatCode>General</c:formatCode>
                <c:ptCount val="13"/>
                <c:pt idx="0">
                  <c:v>1.2399515E-2</c:v>
                </c:pt>
                <c:pt idx="1">
                  <c:v>0.40028575</c:v>
                </c:pt>
                <c:pt idx="2">
                  <c:v>0.70568304999999998</c:v>
                </c:pt>
                <c:pt idx="3">
                  <c:v>0.93689542999999997</c:v>
                </c:pt>
                <c:pt idx="4">
                  <c:v>1.1516978</c:v>
                </c:pt>
                <c:pt idx="5">
                  <c:v>1.3419132</c:v>
                </c:pt>
                <c:pt idx="6">
                  <c:v>1.441265</c:v>
                </c:pt>
                <c:pt idx="7">
                  <c:v>1.5159309000000001</c:v>
                </c:pt>
                <c:pt idx="8">
                  <c:v>1.5992261999999999</c:v>
                </c:pt>
                <c:pt idx="9">
                  <c:v>1.6577082999999999</c:v>
                </c:pt>
                <c:pt idx="10">
                  <c:v>1.6919006999999999</c:v>
                </c:pt>
                <c:pt idx="11">
                  <c:v>1.7012092000000001</c:v>
                </c:pt>
                <c:pt idx="12">
                  <c:v>1.7278472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F26-45F7-9630-B76AE1282866}"/>
            </c:ext>
          </c:extLst>
        </c:ser>
        <c:ser>
          <c:idx val="0"/>
          <c:order val="7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duval2003coupling!$B$35:$B$43</c:f>
              <c:numCache>
                <c:formatCode>General</c:formatCode>
                <c:ptCount val="9"/>
                <c:pt idx="0">
                  <c:v>-5.6488863000000002E-3</c:v>
                </c:pt>
                <c:pt idx="1">
                  <c:v>0.48989967000000001</c:v>
                </c:pt>
                <c:pt idx="2">
                  <c:v>1.0672865</c:v>
                </c:pt>
                <c:pt idx="3">
                  <c:v>1.9464414999999999</c:v>
                </c:pt>
                <c:pt idx="4">
                  <c:v>3.2370237999999998</c:v>
                </c:pt>
                <c:pt idx="5">
                  <c:v>4.5272765000000001</c:v>
                </c:pt>
                <c:pt idx="6">
                  <c:v>6.2290273000000003</c:v>
                </c:pt>
                <c:pt idx="7">
                  <c:v>7.4915060000000002</c:v>
                </c:pt>
                <c:pt idx="8">
                  <c:v>7.9580570000000002</c:v>
                </c:pt>
              </c:numCache>
            </c:numRef>
          </c:xVal>
          <c:yVal>
            <c:numRef>
              <c:f>duval2003coupling!$C$35:$C$43</c:f>
              <c:numCache>
                <c:formatCode>General</c:formatCode>
                <c:ptCount val="9"/>
                <c:pt idx="0">
                  <c:v>-2.0604556E-2</c:v>
                </c:pt>
                <c:pt idx="1">
                  <c:v>-0.56442904000000005</c:v>
                </c:pt>
                <c:pt idx="2">
                  <c:v>-0.93497149999999996</c:v>
                </c:pt>
                <c:pt idx="3">
                  <c:v>-1.2639654</c:v>
                </c:pt>
                <c:pt idx="4">
                  <c:v>-1.5100601</c:v>
                </c:pt>
                <c:pt idx="5">
                  <c:v>-1.64069</c:v>
                </c:pt>
                <c:pt idx="6">
                  <c:v>-1.7131631</c:v>
                </c:pt>
                <c:pt idx="7">
                  <c:v>-1.7283565999999999</c:v>
                </c:pt>
                <c:pt idx="8">
                  <c:v>-1.7278756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F26-45F7-9630-B76AE1282866}"/>
            </c:ext>
          </c:extLst>
        </c:ser>
        <c:ser>
          <c:idx val="1"/>
          <c:order val="8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duval2003coupling!$D$35:$D$45</c:f>
              <c:numCache>
                <c:formatCode>General</c:formatCode>
                <c:ptCount val="11"/>
                <c:pt idx="0">
                  <c:v>-1.9465119999999999E-2</c:v>
                </c:pt>
                <c:pt idx="1">
                  <c:v>0.44816852000000001</c:v>
                </c:pt>
                <c:pt idx="2">
                  <c:v>0.8879108</c:v>
                </c:pt>
                <c:pt idx="3">
                  <c:v>1.3686309999999999</c:v>
                </c:pt>
                <c:pt idx="4">
                  <c:v>2.1375150000000001</c:v>
                </c:pt>
                <c:pt idx="5">
                  <c:v>2.8238313000000002</c:v>
                </c:pt>
                <c:pt idx="6">
                  <c:v>4.0590070000000003</c:v>
                </c:pt>
                <c:pt idx="7">
                  <c:v>5.198035</c:v>
                </c:pt>
                <c:pt idx="8">
                  <c:v>6.5840360000000002</c:v>
                </c:pt>
                <c:pt idx="9">
                  <c:v>7.6817793999999999</c:v>
                </c:pt>
                <c:pt idx="10">
                  <c:v>8.0111559999999997</c:v>
                </c:pt>
              </c:numCache>
            </c:numRef>
          </c:xVal>
          <c:yVal>
            <c:numRef>
              <c:f>duval2003coupling!$E$35:$E$45</c:f>
              <c:numCache>
                <c:formatCode>General</c:formatCode>
                <c:ptCount val="11"/>
                <c:pt idx="0">
                  <c:v>1.2371221999999999E-2</c:v>
                </c:pt>
                <c:pt idx="1">
                  <c:v>-0.36653190000000002</c:v>
                </c:pt>
                <c:pt idx="2">
                  <c:v>-0.58876119999999998</c:v>
                </c:pt>
                <c:pt idx="3">
                  <c:v>-0.74496823999999995</c:v>
                </c:pt>
                <c:pt idx="4">
                  <c:v>-0.90087813000000005</c:v>
                </c:pt>
                <c:pt idx="5">
                  <c:v>-0.97439814000000002</c:v>
                </c:pt>
                <c:pt idx="6">
                  <c:v>-1.0391048000000001</c:v>
                </c:pt>
                <c:pt idx="7">
                  <c:v>-1.0709206</c:v>
                </c:pt>
                <c:pt idx="8">
                  <c:v>-1.0942342</c:v>
                </c:pt>
                <c:pt idx="9">
                  <c:v>-1.0848549999999999</c:v>
                </c:pt>
                <c:pt idx="10">
                  <c:v>-1.1010104000000001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F26-45F7-9630-B76AE1282866}"/>
            </c:ext>
          </c:extLst>
        </c:ser>
        <c:ser>
          <c:idx val="2"/>
          <c:order val="9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duval2003coupling!$F$35:$F$42</c:f>
              <c:numCache>
                <c:formatCode>General</c:formatCode>
                <c:ptCount val="8"/>
                <c:pt idx="0">
                  <c:v>-1.9418048E-2</c:v>
                </c:pt>
                <c:pt idx="1">
                  <c:v>0.55761570000000005</c:v>
                </c:pt>
                <c:pt idx="2">
                  <c:v>1.0382887999999999</c:v>
                </c:pt>
                <c:pt idx="3">
                  <c:v>1.6560652</c:v>
                </c:pt>
                <c:pt idx="4">
                  <c:v>2.6442673000000001</c:v>
                </c:pt>
                <c:pt idx="5">
                  <c:v>3.5499957000000002</c:v>
                </c:pt>
                <c:pt idx="6">
                  <c:v>6.1572155999999998</c:v>
                </c:pt>
                <c:pt idx="7">
                  <c:v>8.0234430000000003</c:v>
                </c:pt>
              </c:numCache>
            </c:numRef>
          </c:xVal>
          <c:yVal>
            <c:numRef>
              <c:f>duval2003coupling!$G$35:$G$42</c:f>
              <c:numCache>
                <c:formatCode>General</c:formatCode>
                <c:ptCount val="8"/>
                <c:pt idx="0">
                  <c:v>-4.1237404E-3</c:v>
                </c:pt>
                <c:pt idx="1">
                  <c:v>-0.25095400000000001</c:v>
                </c:pt>
                <c:pt idx="2">
                  <c:v>-0.39066606999999998</c:v>
                </c:pt>
                <c:pt idx="3">
                  <c:v>-0.48899922000000001</c:v>
                </c:pt>
                <c:pt idx="4">
                  <c:v>-0.56220800000000004</c:v>
                </c:pt>
                <c:pt idx="5">
                  <c:v>-0.5860168</c:v>
                </c:pt>
                <c:pt idx="6">
                  <c:v>-0.5915764</c:v>
                </c:pt>
                <c:pt idx="7">
                  <c:v>-0.59789990000000004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F26-45F7-9630-B76AE1282866}"/>
            </c:ext>
          </c:extLst>
        </c:ser>
        <c:ser>
          <c:idx val="3"/>
          <c:order val="10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duval2003coupling!$H$35:$H$36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duval2003coupling!$I$35:$I$36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F26-45F7-9630-B76AE1282866}"/>
            </c:ext>
          </c:extLst>
        </c:ser>
        <c:ser>
          <c:idx val="4"/>
          <c:order val="11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duval2003coupling!$J$35:$J$42</c:f>
              <c:numCache>
                <c:formatCode>General</c:formatCode>
                <c:ptCount val="8"/>
                <c:pt idx="0">
                  <c:v>2.1724674999999999E-2</c:v>
                </c:pt>
                <c:pt idx="1">
                  <c:v>0.63858305999999998</c:v>
                </c:pt>
                <c:pt idx="2">
                  <c:v>1.2419783</c:v>
                </c:pt>
                <c:pt idx="3">
                  <c:v>2.1884491000000001</c:v>
                </c:pt>
                <c:pt idx="4">
                  <c:v>3.2860279999999999</c:v>
                </c:pt>
                <c:pt idx="5">
                  <c:v>4.6855159999999998</c:v>
                </c:pt>
                <c:pt idx="6">
                  <c:v>6.5516724999999996</c:v>
                </c:pt>
                <c:pt idx="7">
                  <c:v>7.9924683999999999</c:v>
                </c:pt>
              </c:numCache>
            </c:numRef>
          </c:xVal>
          <c:yVal>
            <c:numRef>
              <c:f>duval2003coupling!$K$35:$K$42</c:f>
              <c:numCache>
                <c:formatCode>General</c:formatCode>
                <c:ptCount val="8"/>
                <c:pt idx="0">
                  <c:v>4.1661802999999999E-3</c:v>
                </c:pt>
                <c:pt idx="1">
                  <c:v>0.22748476000000001</c:v>
                </c:pt>
                <c:pt idx="2">
                  <c:v>0.36006692000000001</c:v>
                </c:pt>
                <c:pt idx="3">
                  <c:v>0.48475525000000003</c:v>
                </c:pt>
                <c:pt idx="4">
                  <c:v>0.55186679999999999</c:v>
                </c:pt>
                <c:pt idx="5">
                  <c:v>0.61104214000000001</c:v>
                </c:pt>
                <c:pt idx="6">
                  <c:v>0.62946104999999997</c:v>
                </c:pt>
                <c:pt idx="7">
                  <c:v>0.63919395000000001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F26-45F7-9630-B76AE1282866}"/>
            </c:ext>
          </c:extLst>
        </c:ser>
        <c:ser>
          <c:idx val="5"/>
          <c:order val="12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duval2003coupling!$L$35:$L$43</c:f>
              <c:numCache>
                <c:formatCode>General</c:formatCode>
                <c:ptCount val="9"/>
                <c:pt idx="0">
                  <c:v>6.2820319999999999E-2</c:v>
                </c:pt>
                <c:pt idx="1">
                  <c:v>0.51442529999999997</c:v>
                </c:pt>
                <c:pt idx="2">
                  <c:v>0.88426256000000003</c:v>
                </c:pt>
                <c:pt idx="3">
                  <c:v>1.5284945000000001</c:v>
                </c:pt>
                <c:pt idx="4">
                  <c:v>2.3102298000000001</c:v>
                </c:pt>
                <c:pt idx="5">
                  <c:v>3.3116126000000001</c:v>
                </c:pt>
                <c:pt idx="6">
                  <c:v>4.8482979999999998</c:v>
                </c:pt>
                <c:pt idx="7">
                  <c:v>6.1381506999999997</c:v>
                </c:pt>
                <c:pt idx="8">
                  <c:v>7.9905853000000002</c:v>
                </c:pt>
              </c:numCache>
            </c:numRef>
          </c:xVal>
          <c:yVal>
            <c:numRef>
              <c:f>duval2003coupling!$M$35:$M$43</c:f>
              <c:numCache>
                <c:formatCode>General</c:formatCode>
                <c:ptCount val="9"/>
                <c:pt idx="0">
                  <c:v>2.8951063999999999E-2</c:v>
                </c:pt>
                <c:pt idx="1">
                  <c:v>0.4582869</c:v>
                </c:pt>
                <c:pt idx="2">
                  <c:v>0.6895983</c:v>
                </c:pt>
                <c:pt idx="3">
                  <c:v>0.93768764000000004</c:v>
                </c:pt>
                <c:pt idx="4">
                  <c:v>1.0869485999999999</c:v>
                </c:pt>
                <c:pt idx="5">
                  <c:v>1.2034461000000001</c:v>
                </c:pt>
                <c:pt idx="6">
                  <c:v>1.2710104</c:v>
                </c:pt>
                <c:pt idx="7">
                  <c:v>1.2805877000000001</c:v>
                </c:pt>
                <c:pt idx="8">
                  <c:v>1.2989923999999999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F26-45F7-9630-B76AE1282866}"/>
            </c:ext>
          </c:extLst>
        </c:ser>
        <c:ser>
          <c:idx val="7"/>
          <c:order val="13"/>
          <c:tx>
            <c:v>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duval2003coupling!$N$35:$N$47</c:f>
              <c:numCache>
                <c:formatCode>General</c:formatCode>
                <c:ptCount val="13"/>
                <c:pt idx="0">
                  <c:v>7.9790520000000004E-3</c:v>
                </c:pt>
                <c:pt idx="1">
                  <c:v>0.25387037000000001</c:v>
                </c:pt>
                <c:pt idx="2">
                  <c:v>0.48627495999999998</c:v>
                </c:pt>
                <c:pt idx="3">
                  <c:v>0.76005769999999995</c:v>
                </c:pt>
                <c:pt idx="4">
                  <c:v>1.11622</c:v>
                </c:pt>
                <c:pt idx="5">
                  <c:v>1.6233957999999999</c:v>
                </c:pt>
                <c:pt idx="6">
                  <c:v>1.9936096999999999</c:v>
                </c:pt>
                <c:pt idx="7">
                  <c:v>2.4187824999999998</c:v>
                </c:pt>
                <c:pt idx="8">
                  <c:v>3.2144282</c:v>
                </c:pt>
                <c:pt idx="9">
                  <c:v>3.9415339999999999</c:v>
                </c:pt>
                <c:pt idx="10">
                  <c:v>5.1078169999999998</c:v>
                </c:pt>
                <c:pt idx="11">
                  <c:v>6.1369499999999997</c:v>
                </c:pt>
                <c:pt idx="12">
                  <c:v>7.9756393000000001</c:v>
                </c:pt>
              </c:numCache>
            </c:numRef>
          </c:xVal>
          <c:yVal>
            <c:numRef>
              <c:f>duval2003coupling!$O$35:$O$47</c:f>
              <c:numCache>
                <c:formatCode>General</c:formatCode>
                <c:ptCount val="13"/>
                <c:pt idx="0">
                  <c:v>1.2399515E-2</c:v>
                </c:pt>
                <c:pt idx="1">
                  <c:v>0.40028575</c:v>
                </c:pt>
                <c:pt idx="2">
                  <c:v>0.70568304999999998</c:v>
                </c:pt>
                <c:pt idx="3">
                  <c:v>0.93689542999999997</c:v>
                </c:pt>
                <c:pt idx="4">
                  <c:v>1.1516978</c:v>
                </c:pt>
                <c:pt idx="5">
                  <c:v>1.3419132</c:v>
                </c:pt>
                <c:pt idx="6">
                  <c:v>1.441265</c:v>
                </c:pt>
                <c:pt idx="7">
                  <c:v>1.5159309000000001</c:v>
                </c:pt>
                <c:pt idx="8">
                  <c:v>1.5992261999999999</c:v>
                </c:pt>
                <c:pt idx="9">
                  <c:v>1.6577082999999999</c:v>
                </c:pt>
                <c:pt idx="10">
                  <c:v>1.6919006999999999</c:v>
                </c:pt>
                <c:pt idx="11">
                  <c:v>1.7012092000000001</c:v>
                </c:pt>
                <c:pt idx="12">
                  <c:v>1.7278472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F26-45F7-9630-B76AE1282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8831"/>
        <c:axId val="1992895087"/>
      </c:scatterChart>
      <c:valAx>
        <c:axId val="19928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087"/>
        <c:crosses val="autoZero"/>
        <c:crossBetween val="midCat"/>
      </c:valAx>
      <c:valAx>
        <c:axId val="1992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8831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duval2003coupling!$B$55:$B$64</c:f>
              <c:numCache>
                <c:formatCode>General</c:formatCode>
                <c:ptCount val="10"/>
                <c:pt idx="0">
                  <c:v>2.5188875999999998E-3</c:v>
                </c:pt>
                <c:pt idx="1">
                  <c:v>0.37304916999999999</c:v>
                </c:pt>
                <c:pt idx="2">
                  <c:v>0.83178174000000005</c:v>
                </c:pt>
                <c:pt idx="3">
                  <c:v>1.1871955000000001</c:v>
                </c:pt>
                <c:pt idx="4">
                  <c:v>1.4443410000000001</c:v>
                </c:pt>
                <c:pt idx="5">
                  <c:v>1.6259294</c:v>
                </c:pt>
                <c:pt idx="6">
                  <c:v>1.7218245999999999</c:v>
                </c:pt>
                <c:pt idx="7">
                  <c:v>1.8051351</c:v>
                </c:pt>
                <c:pt idx="8">
                  <c:v>1.8733704</c:v>
                </c:pt>
                <c:pt idx="9">
                  <c:v>1.9340743</c:v>
                </c:pt>
              </c:numCache>
            </c:numRef>
          </c:xVal>
          <c:yVal>
            <c:numRef>
              <c:f>duval2003coupling!$C$55:$C$64</c:f>
              <c:numCache>
                <c:formatCode>0.00E+00</c:formatCode>
                <c:ptCount val="10"/>
                <c:pt idx="0">
                  <c:v>-4.1854537000000002E-10</c:v>
                </c:pt>
                <c:pt idx="1">
                  <c:v>2.6524055999999999E-5</c:v>
                </c:pt>
                <c:pt idx="2">
                  <c:v>5.7354106999999999E-5</c:v>
                </c:pt>
                <c:pt idx="3">
                  <c:v>8.3548769999999993E-5</c:v>
                </c:pt>
                <c:pt idx="4">
                  <c:v>1.0643650600000001E-4</c:v>
                </c:pt>
                <c:pt idx="5">
                  <c:v>1.3033378E-4</c:v>
                </c:pt>
                <c:pt idx="6">
                  <c:v>1.4892807000000001E-4</c:v>
                </c:pt>
                <c:pt idx="7">
                  <c:v>1.6852144000000001E-4</c:v>
                </c:pt>
                <c:pt idx="8">
                  <c:v>1.9210519999999999E-4</c:v>
                </c:pt>
                <c:pt idx="9">
                  <c:v>2.1834883999999999E-4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F-446D-808A-5CDE7ADFCEDF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duval2003coupling!$F$55:$F$64</c:f>
              <c:numCache>
                <c:formatCode>General</c:formatCode>
                <c:ptCount val="10"/>
                <c:pt idx="0">
                  <c:v>2.5252324999999998E-3</c:v>
                </c:pt>
                <c:pt idx="1">
                  <c:v>0.4307742</c:v>
                </c:pt>
                <c:pt idx="2">
                  <c:v>0.72048752999999999</c:v>
                </c:pt>
                <c:pt idx="3">
                  <c:v>1.0555502999999999</c:v>
                </c:pt>
                <c:pt idx="4">
                  <c:v>1.3528583999999999</c:v>
                </c:pt>
                <c:pt idx="5">
                  <c:v>1.5317597000000001</c:v>
                </c:pt>
                <c:pt idx="6">
                  <c:v>1.6829723000000001</c:v>
                </c:pt>
                <c:pt idx="7">
                  <c:v>1.8493234999999999</c:v>
                </c:pt>
                <c:pt idx="8">
                  <c:v>1.9476553000000001</c:v>
                </c:pt>
                <c:pt idx="9">
                  <c:v>1.9930429999999999</c:v>
                </c:pt>
              </c:numCache>
            </c:numRef>
          </c:xVal>
          <c:yVal>
            <c:numRef>
              <c:f>duval2003coupling!$G$55:$G$64</c:f>
              <c:numCache>
                <c:formatCode>0.00E+00</c:formatCode>
                <c:ptCount val="10"/>
                <c:pt idx="0">
                  <c:v>6.6423149999999995E-7</c:v>
                </c:pt>
                <c:pt idx="1">
                  <c:v>4.5809789999999999E-6</c:v>
                </c:pt>
                <c:pt idx="2">
                  <c:v>8.8530710000000007E-6</c:v>
                </c:pt>
                <c:pt idx="3">
                  <c:v>1.4114606E-5</c:v>
                </c:pt>
                <c:pt idx="4">
                  <c:v>2.2373342E-5</c:v>
                </c:pt>
                <c:pt idx="5">
                  <c:v>2.8657802000000001E-5</c:v>
                </c:pt>
                <c:pt idx="6">
                  <c:v>3.6940814999999998E-5</c:v>
                </c:pt>
                <c:pt idx="7">
                  <c:v>4.7879915999999999E-5</c:v>
                </c:pt>
                <c:pt idx="8">
                  <c:v>5.7833342000000002E-5</c:v>
                </c:pt>
                <c:pt idx="9">
                  <c:v>6.2810686E-5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F-446D-808A-5CDE7ADFCEDF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duval2003coupling!$J$55:$J$60</c:f>
              <c:numCache>
                <c:formatCode>General</c:formatCode>
                <c:ptCount val="6"/>
                <c:pt idx="0">
                  <c:v>2.5220602000000001E-3</c:v>
                </c:pt>
                <c:pt idx="1">
                  <c:v>0.76071679999999997</c:v>
                </c:pt>
                <c:pt idx="2">
                  <c:v>1.4005491999999999</c:v>
                </c:pt>
                <c:pt idx="3">
                  <c:v>1.7028378</c:v>
                </c:pt>
                <c:pt idx="4">
                  <c:v>1.9220128000000001</c:v>
                </c:pt>
                <c:pt idx="5">
                  <c:v>2.000111</c:v>
                </c:pt>
              </c:numCache>
            </c:numRef>
          </c:xVal>
          <c:yVal>
            <c:numRef>
              <c:f>duval2003coupling!$K$55:$K$60</c:f>
              <c:numCache>
                <c:formatCode>0.00E+00</c:formatCode>
                <c:ptCount val="6"/>
                <c:pt idx="0">
                  <c:v>3.3190648E-7</c:v>
                </c:pt>
                <c:pt idx="1">
                  <c:v>1.2028994000000001E-6</c:v>
                </c:pt>
                <c:pt idx="2">
                  <c:v>4.7521639999999999E-6</c:v>
                </c:pt>
                <c:pt idx="3">
                  <c:v>7.0282139999999999E-6</c:v>
                </c:pt>
                <c:pt idx="4">
                  <c:v>1.03150505E-5</c:v>
                </c:pt>
                <c:pt idx="5">
                  <c:v>1.1631375999999999E-5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F-446D-808A-5CDE7ADFCEDF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duval2003coupling!$N$55:$N$58</c:f>
              <c:numCache>
                <c:formatCode>General</c:formatCode>
                <c:ptCount val="4"/>
                <c:pt idx="0">
                  <c:v>-2.5093704000000001E-3</c:v>
                </c:pt>
                <c:pt idx="1">
                  <c:v>1.4861532</c:v>
                </c:pt>
                <c:pt idx="2">
                  <c:v>1.8413322999999999</c:v>
                </c:pt>
                <c:pt idx="3">
                  <c:v>2.0050599999999998</c:v>
                </c:pt>
              </c:numCache>
            </c:numRef>
          </c:xVal>
          <c:yVal>
            <c:numRef>
              <c:f>duval2003coupling!$O$55:$O$58</c:f>
              <c:numCache>
                <c:formatCode>0.00E+00</c:formatCode>
                <c:ptCount val="4"/>
                <c:pt idx="0">
                  <c:v>9.9739360000000005E-7</c:v>
                </c:pt>
                <c:pt idx="1">
                  <c:v>7.5003330000000001E-7</c:v>
                </c:pt>
                <c:pt idx="2">
                  <c:v>2.3526435999999999E-6</c:v>
                </c:pt>
                <c:pt idx="3">
                  <c:v>2.3254380999999999E-6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F-446D-808A-5CDE7ADFCEDF}"/>
            </c:ext>
          </c:extLst>
        </c:ser>
        <c:ser>
          <c:idx val="4"/>
          <c:order val="4"/>
          <c:tx>
            <c:strRef>
              <c:f>duval2003coupling!$D$48</c:f>
              <c:strCache>
                <c:ptCount val="1"/>
                <c:pt idx="0">
                  <c:v>a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duval2003coupling!$D$55:$D$74</c:f>
              <c:numCache>
                <c:formatCode>General</c:formatCode>
                <c:ptCount val="20"/>
                <c:pt idx="0">
                  <c:v>5.0409477000000001E-2</c:v>
                </c:pt>
                <c:pt idx="1">
                  <c:v>0.14366226000000001</c:v>
                </c:pt>
                <c:pt idx="2">
                  <c:v>0.23692453999999999</c:v>
                </c:pt>
                <c:pt idx="3">
                  <c:v>0.32513955</c:v>
                </c:pt>
                <c:pt idx="4">
                  <c:v>0.41838913999999999</c:v>
                </c:pt>
                <c:pt idx="5">
                  <c:v>0.51416713000000003</c:v>
                </c:pt>
                <c:pt idx="6">
                  <c:v>0.60238849999999999</c:v>
                </c:pt>
                <c:pt idx="7">
                  <c:v>0.69312240000000003</c:v>
                </c:pt>
                <c:pt idx="8">
                  <c:v>0.78889719999999997</c:v>
                </c:pt>
                <c:pt idx="9">
                  <c:v>0.87710589999999999</c:v>
                </c:pt>
                <c:pt idx="10">
                  <c:v>0.97036500000000003</c:v>
                </c:pt>
                <c:pt idx="11">
                  <c:v>1.0585800000000001</c:v>
                </c:pt>
                <c:pt idx="12">
                  <c:v>1.1518486999999999</c:v>
                </c:pt>
                <c:pt idx="13">
                  <c:v>1.2426079999999999</c:v>
                </c:pt>
                <c:pt idx="14">
                  <c:v>1.3384176000000001</c:v>
                </c:pt>
                <c:pt idx="15">
                  <c:v>1.4292085999999999</c:v>
                </c:pt>
                <c:pt idx="16">
                  <c:v>1.5225629000000001</c:v>
                </c:pt>
                <c:pt idx="17">
                  <c:v>1.6083826999999999</c:v>
                </c:pt>
                <c:pt idx="18">
                  <c:v>1.6967817999999999</c:v>
                </c:pt>
                <c:pt idx="19">
                  <c:v>1.7852093</c:v>
                </c:pt>
              </c:numCache>
            </c:numRef>
          </c:xVal>
          <c:yVal>
            <c:numRef>
              <c:f>duval2003coupling!$E$55:$E$74</c:f>
              <c:numCache>
                <c:formatCode>0.00E+00</c:formatCode>
                <c:ptCount val="20"/>
                <c:pt idx="0">
                  <c:v>3.3148792000000002E-6</c:v>
                </c:pt>
                <c:pt idx="1">
                  <c:v>8.9489190000000003E-6</c:v>
                </c:pt>
                <c:pt idx="2">
                  <c:v>1.5579933E-5</c:v>
                </c:pt>
                <c:pt idx="3">
                  <c:v>2.121481E-5</c:v>
                </c:pt>
                <c:pt idx="4">
                  <c:v>2.6516524000000002E-5</c:v>
                </c:pt>
                <c:pt idx="5">
                  <c:v>3.2814794E-5</c:v>
                </c:pt>
                <c:pt idx="6">
                  <c:v>3.9114320000000001E-5</c:v>
                </c:pt>
                <c:pt idx="7">
                  <c:v>4.4748776000000002E-5</c:v>
                </c:pt>
                <c:pt idx="8">
                  <c:v>5.0714723E-5</c:v>
                </c:pt>
                <c:pt idx="9">
                  <c:v>5.5684947999999997E-5</c:v>
                </c:pt>
                <c:pt idx="10">
                  <c:v>6.1983635999999999E-5</c:v>
                </c:pt>
                <c:pt idx="11">
                  <c:v>6.7618515000000004E-5</c:v>
                </c:pt>
                <c:pt idx="12">
                  <c:v>7.4914179999999994E-5</c:v>
                </c:pt>
                <c:pt idx="13">
                  <c:v>8.3207239999999994E-5</c:v>
                </c:pt>
                <c:pt idx="14">
                  <c:v>9.2828755000000005E-5</c:v>
                </c:pt>
                <c:pt idx="15">
                  <c:v>1.0444507E-4</c:v>
                </c:pt>
                <c:pt idx="16">
                  <c:v>1.2071351E-4</c:v>
                </c:pt>
                <c:pt idx="17">
                  <c:v>1.3930947E-4</c:v>
                </c:pt>
                <c:pt idx="18">
                  <c:v>1.6421921000000001E-4</c:v>
                </c:pt>
                <c:pt idx="19">
                  <c:v>1.9211985999999999E-4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CF-446D-808A-5CDE7ADFCEDF}"/>
            </c:ext>
          </c:extLst>
        </c:ser>
        <c:ser>
          <c:idx val="5"/>
          <c:order val="5"/>
          <c:tx>
            <c:strRef>
              <c:f>duval2003coupling!$H$48</c:f>
              <c:strCache>
                <c:ptCount val="1"/>
                <c:pt idx="0">
                  <c:v>b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duval2003coupling!$H$55:$H$76</c:f>
              <c:numCache>
                <c:formatCode>General</c:formatCode>
                <c:ptCount val="22"/>
                <c:pt idx="0">
                  <c:v>5.2909329999999997E-2</c:v>
                </c:pt>
                <c:pt idx="1">
                  <c:v>0.14359564</c:v>
                </c:pt>
                <c:pt idx="2">
                  <c:v>0.23680082</c:v>
                </c:pt>
                <c:pt idx="3">
                  <c:v>0.33000284000000002</c:v>
                </c:pt>
                <c:pt idx="4">
                  <c:v>0.42321120000000001</c:v>
                </c:pt>
                <c:pt idx="5">
                  <c:v>0.5113818</c:v>
                </c:pt>
                <c:pt idx="6">
                  <c:v>0.60458696000000001</c:v>
                </c:pt>
                <c:pt idx="7">
                  <c:v>0.69779849999999999</c:v>
                </c:pt>
                <c:pt idx="8">
                  <c:v>0.78597229999999996</c:v>
                </c:pt>
                <c:pt idx="9">
                  <c:v>0.88170904000000005</c:v>
                </c:pt>
                <c:pt idx="10">
                  <c:v>0.96987959999999995</c:v>
                </c:pt>
                <c:pt idx="11">
                  <c:v>1.0656196</c:v>
                </c:pt>
                <c:pt idx="12">
                  <c:v>1.1512871</c:v>
                </c:pt>
                <c:pt idx="13">
                  <c:v>1.2495586999999999</c:v>
                </c:pt>
                <c:pt idx="14">
                  <c:v>1.3377546</c:v>
                </c:pt>
                <c:pt idx="15">
                  <c:v>1.4284916999999999</c:v>
                </c:pt>
                <c:pt idx="16">
                  <c:v>1.5192382</c:v>
                </c:pt>
                <c:pt idx="17">
                  <c:v>1.6150321000000001</c:v>
                </c:pt>
                <c:pt idx="18">
                  <c:v>1.7032788000000001</c:v>
                </c:pt>
                <c:pt idx="19">
                  <c:v>1.7940571000000001</c:v>
                </c:pt>
                <c:pt idx="20">
                  <c:v>1.8823354999999999</c:v>
                </c:pt>
                <c:pt idx="21">
                  <c:v>1.9756518999999999</c:v>
                </c:pt>
              </c:numCache>
            </c:numRef>
          </c:xVal>
          <c:yVal>
            <c:numRef>
              <c:f>duval2003coupling!$I$55:$I$76</c:f>
              <c:numCache>
                <c:formatCode>0.00E+00</c:formatCode>
                <c:ptCount val="22"/>
                <c:pt idx="0">
                  <c:v>1.3205106E-6</c:v>
                </c:pt>
                <c:pt idx="1">
                  <c:v>1.970093E-6</c:v>
                </c:pt>
                <c:pt idx="2">
                  <c:v>2.6192569999999999E-6</c:v>
                </c:pt>
                <c:pt idx="3">
                  <c:v>2.9360958000000002E-6</c:v>
                </c:pt>
                <c:pt idx="4">
                  <c:v>3.9175848000000003E-6</c:v>
                </c:pt>
                <c:pt idx="5">
                  <c:v>4.8999103999999999E-6</c:v>
                </c:pt>
                <c:pt idx="6">
                  <c:v>5.5490746000000001E-6</c:v>
                </c:pt>
                <c:pt idx="7">
                  <c:v>6.8628883000000003E-6</c:v>
                </c:pt>
                <c:pt idx="8">
                  <c:v>8.1775400000000003E-6</c:v>
                </c:pt>
                <c:pt idx="9">
                  <c:v>1.0155583999999999E-5</c:v>
                </c:pt>
                <c:pt idx="10">
                  <c:v>1.113791E-5</c:v>
                </c:pt>
                <c:pt idx="11">
                  <c:v>1.3448280999999999E-5</c:v>
                </c:pt>
                <c:pt idx="12">
                  <c:v>1.6092649999999999E-5</c:v>
                </c:pt>
                <c:pt idx="13">
                  <c:v>1.9731901999999999E-5</c:v>
                </c:pt>
                <c:pt idx="14">
                  <c:v>2.337283E-5</c:v>
                </c:pt>
                <c:pt idx="15">
                  <c:v>2.9339611999999999E-5</c:v>
                </c:pt>
                <c:pt idx="16">
                  <c:v>3.630337E-5</c:v>
                </c:pt>
                <c:pt idx="17">
                  <c:v>4.4263266000000001E-5</c:v>
                </c:pt>
                <c:pt idx="18">
                  <c:v>5.3221392999999999E-5</c:v>
                </c:pt>
                <c:pt idx="19">
                  <c:v>6.3508400000000003E-5</c:v>
                </c:pt>
                <c:pt idx="20">
                  <c:v>7.5789780000000003E-5</c:v>
                </c:pt>
                <c:pt idx="21">
                  <c:v>8.8070316E-5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CF-446D-808A-5CDE7ADFCEDF}"/>
            </c:ext>
          </c:extLst>
        </c:ser>
        <c:ser>
          <c:idx val="6"/>
          <c:order val="6"/>
          <c:tx>
            <c:strRef>
              <c:f>duval2003coupling!$L$48</c:f>
              <c:strCache>
                <c:ptCount val="1"/>
                <c:pt idx="0">
                  <c:v>c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duval2003coupling!$L$55:$L$66</c:f>
              <c:numCache>
                <c:formatCode>General</c:formatCode>
                <c:ptCount val="12"/>
                <c:pt idx="0">
                  <c:v>4.7865211999999997E-2</c:v>
                </c:pt>
                <c:pt idx="1">
                  <c:v>1.0629833</c:v>
                </c:pt>
                <c:pt idx="2">
                  <c:v>1.1587106</c:v>
                </c:pt>
                <c:pt idx="3">
                  <c:v>1.2418370000000001</c:v>
                </c:pt>
                <c:pt idx="4">
                  <c:v>1.3350549</c:v>
                </c:pt>
                <c:pt idx="5">
                  <c:v>1.4282664</c:v>
                </c:pt>
                <c:pt idx="6">
                  <c:v>1.5240127000000001</c:v>
                </c:pt>
                <c:pt idx="7">
                  <c:v>1.6197526</c:v>
                </c:pt>
                <c:pt idx="8">
                  <c:v>1.7079422</c:v>
                </c:pt>
                <c:pt idx="9">
                  <c:v>1.7961286999999999</c:v>
                </c:pt>
                <c:pt idx="10">
                  <c:v>1.8893625000000001</c:v>
                </c:pt>
                <c:pt idx="11">
                  <c:v>1.9750395000000001</c:v>
                </c:pt>
              </c:numCache>
            </c:numRef>
          </c:xVal>
          <c:yVal>
            <c:numRef>
              <c:f>duval2003coupling!$M$55:$M$66</c:f>
              <c:numCache>
                <c:formatCode>0.00E+00</c:formatCode>
                <c:ptCount val="12"/>
                <c:pt idx="0">
                  <c:v>6.5669770000000002E-7</c:v>
                </c:pt>
                <c:pt idx="1">
                  <c:v>1.1526739E-6</c:v>
                </c:pt>
                <c:pt idx="2">
                  <c:v>2.1337444000000001E-6</c:v>
                </c:pt>
                <c:pt idx="3">
                  <c:v>2.4522573999999998E-6</c:v>
                </c:pt>
                <c:pt idx="4">
                  <c:v>4.4307209999999997E-6</c:v>
                </c:pt>
                <c:pt idx="5">
                  <c:v>5.7445349999999997E-6</c:v>
                </c:pt>
                <c:pt idx="6">
                  <c:v>8.719556E-6</c:v>
                </c:pt>
                <c:pt idx="7">
                  <c:v>1.1029926E-5</c:v>
                </c:pt>
                <c:pt idx="8">
                  <c:v>1.4006202E-5</c:v>
                </c:pt>
                <c:pt idx="9">
                  <c:v>1.6650152000000001E-5</c:v>
                </c:pt>
                <c:pt idx="10">
                  <c:v>2.0290242999999999E-5</c:v>
                </c:pt>
                <c:pt idx="11">
                  <c:v>2.3931587000000001E-5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CF-446D-808A-5CDE7ADFCEDF}"/>
            </c:ext>
          </c:extLst>
        </c:ser>
        <c:ser>
          <c:idx val="7"/>
          <c:order val="7"/>
          <c:tx>
            <c:strRef>
              <c:f>duval2003coupling!$P$48</c:f>
              <c:strCache>
                <c:ptCount val="1"/>
                <c:pt idx="0">
                  <c:v>d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duval2003coupling!$P$55:$P$66</c:f>
              <c:numCache>
                <c:formatCode>General</c:formatCode>
                <c:ptCount val="12"/>
                <c:pt idx="0">
                  <c:v>5.5421874000000003E-2</c:v>
                </c:pt>
                <c:pt idx="1">
                  <c:v>0.78590249999999995</c:v>
                </c:pt>
                <c:pt idx="2">
                  <c:v>1.0629833</c:v>
                </c:pt>
                <c:pt idx="3">
                  <c:v>1.2493841999999999</c:v>
                </c:pt>
                <c:pt idx="4">
                  <c:v>1.3400642</c:v>
                </c:pt>
                <c:pt idx="5">
                  <c:v>1.4282252</c:v>
                </c:pt>
                <c:pt idx="6">
                  <c:v>1.5239525</c:v>
                </c:pt>
                <c:pt idx="7">
                  <c:v>1.6095946000000001</c:v>
                </c:pt>
                <c:pt idx="8">
                  <c:v>1.7053218999999999</c:v>
                </c:pt>
                <c:pt idx="9">
                  <c:v>1.7934861</c:v>
                </c:pt>
                <c:pt idx="10">
                  <c:v>1.8892133</c:v>
                </c:pt>
                <c:pt idx="11">
                  <c:v>1.977384</c:v>
                </c:pt>
              </c:numCache>
            </c:numRef>
          </c:xVal>
          <c:yVal>
            <c:numRef>
              <c:f>duval2003coupling!$Q$55:$Q$66</c:f>
              <c:numCache>
                <c:formatCode>0.00E+00</c:formatCode>
                <c:ptCount val="12"/>
                <c:pt idx="0">
                  <c:v>6.55442E-7</c:v>
                </c:pt>
                <c:pt idx="1">
                  <c:v>8.6638890000000005E-7</c:v>
                </c:pt>
                <c:pt idx="2">
                  <c:v>1.1526739E-6</c:v>
                </c:pt>
                <c:pt idx="3">
                  <c:v>1.4540265999999999E-6</c:v>
                </c:pt>
                <c:pt idx="4">
                  <c:v>1.438959E-6</c:v>
                </c:pt>
                <c:pt idx="5">
                  <c:v>1.4243099E-6</c:v>
                </c:pt>
                <c:pt idx="6">
                  <c:v>2.4053802E-6</c:v>
                </c:pt>
                <c:pt idx="7">
                  <c:v>2.3911496000000002E-6</c:v>
                </c:pt>
                <c:pt idx="8">
                  <c:v>3.3722199999999998E-6</c:v>
                </c:pt>
                <c:pt idx="9">
                  <c:v>3.6898959999999999E-6</c:v>
                </c:pt>
                <c:pt idx="10">
                  <c:v>4.6709660000000002E-6</c:v>
                </c:pt>
                <c:pt idx="11">
                  <c:v>5.6532920000000004E-6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CF-446D-808A-5CDE7ADF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8831"/>
        <c:axId val="1992895087"/>
      </c:scatterChart>
      <c:valAx>
        <c:axId val="19928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087"/>
        <c:crosses val="autoZero"/>
        <c:crossBetween val="midCat"/>
      </c:valAx>
      <c:valAx>
        <c:axId val="1992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duval2003coupling!$B$82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duval2003coupling!$B$88:$B$104</c:f>
              <c:numCache>
                <c:formatCode>General</c:formatCode>
                <c:ptCount val="17"/>
                <c:pt idx="0">
                  <c:v>-3.8435215999999999</c:v>
                </c:pt>
                <c:pt idx="1">
                  <c:v>-3.5923767</c:v>
                </c:pt>
                <c:pt idx="2">
                  <c:v>-3.2359078000000001</c:v>
                </c:pt>
                <c:pt idx="3">
                  <c:v>-2.8026719999999998</c:v>
                </c:pt>
                <c:pt idx="4">
                  <c:v>-2.2157562</c:v>
                </c:pt>
                <c:pt idx="5">
                  <c:v>-1.5133983</c:v>
                </c:pt>
                <c:pt idx="6">
                  <c:v>-0.95535517000000003</c:v>
                </c:pt>
                <c:pt idx="7">
                  <c:v>-0.35892853000000002</c:v>
                </c:pt>
                <c:pt idx="8">
                  <c:v>0.25683563999999998</c:v>
                </c:pt>
                <c:pt idx="9">
                  <c:v>0.94956119999999999</c:v>
                </c:pt>
                <c:pt idx="10">
                  <c:v>1.6038547000000001</c:v>
                </c:pt>
                <c:pt idx="11">
                  <c:v>2.1041767999999998</c:v>
                </c:pt>
                <c:pt idx="12">
                  <c:v>2.6527576000000002</c:v>
                </c:pt>
                <c:pt idx="13">
                  <c:v>3.0475370000000002</c:v>
                </c:pt>
                <c:pt idx="14">
                  <c:v>3.3655493000000001</c:v>
                </c:pt>
                <c:pt idx="15">
                  <c:v>3.5777763999999999</c:v>
                </c:pt>
                <c:pt idx="16">
                  <c:v>3.7033366999999999</c:v>
                </c:pt>
              </c:numCache>
            </c:numRef>
          </c:xVal>
          <c:yVal>
            <c:numRef>
              <c:f>duval2003coupling!$C$88:$C$104</c:f>
              <c:numCache>
                <c:formatCode>General</c:formatCode>
                <c:ptCount val="17"/>
                <c:pt idx="0">
                  <c:v>1.8742932000000001</c:v>
                </c:pt>
                <c:pt idx="1">
                  <c:v>1.4680203000000001</c:v>
                </c:pt>
                <c:pt idx="2">
                  <c:v>1.1728874</c:v>
                </c:pt>
                <c:pt idx="3">
                  <c:v>0.90748669999999998</c:v>
                </c:pt>
                <c:pt idx="4">
                  <c:v>0.65717630000000005</c:v>
                </c:pt>
                <c:pt idx="5">
                  <c:v>0.36271661999999999</c:v>
                </c:pt>
                <c:pt idx="6">
                  <c:v>0.12714138999999999</c:v>
                </c:pt>
                <c:pt idx="7">
                  <c:v>-9.3567810000000001E-2</c:v>
                </c:pt>
                <c:pt idx="8">
                  <c:v>-0.35121770000000002</c:v>
                </c:pt>
                <c:pt idx="9">
                  <c:v>-0.63830050000000005</c:v>
                </c:pt>
                <c:pt idx="10">
                  <c:v>-0.925458</c:v>
                </c:pt>
                <c:pt idx="11">
                  <c:v>-1.1389586</c:v>
                </c:pt>
                <c:pt idx="12">
                  <c:v>-1.4189262</c:v>
                </c:pt>
                <c:pt idx="13">
                  <c:v>-1.6770061999999999</c:v>
                </c:pt>
                <c:pt idx="14">
                  <c:v>-1.9648182000000001</c:v>
                </c:pt>
                <c:pt idx="15">
                  <c:v>-2.2232535000000002</c:v>
                </c:pt>
                <c:pt idx="16">
                  <c:v>-2.4226920000000001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D-4F75-9C0C-C8EE273E7007}"/>
            </c:ext>
          </c:extLst>
        </c:ser>
        <c:ser>
          <c:idx val="1"/>
          <c:order val="1"/>
          <c:tx>
            <c:strRef>
              <c:f>duval2003coupling!$D$82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duval2003coupling!$D$88:$D$104</c:f>
              <c:numCache>
                <c:formatCode>General</c:formatCode>
                <c:ptCount val="17"/>
                <c:pt idx="0">
                  <c:v>-3.8325045000000002</c:v>
                </c:pt>
                <c:pt idx="1">
                  <c:v>-3.7167222</c:v>
                </c:pt>
                <c:pt idx="2">
                  <c:v>-3.4759872000000001</c:v>
                </c:pt>
                <c:pt idx="3">
                  <c:v>-3.1391472999999999</c:v>
                </c:pt>
                <c:pt idx="4">
                  <c:v>-2.6291929999999999</c:v>
                </c:pt>
                <c:pt idx="5">
                  <c:v>-2.0327907000000001</c:v>
                </c:pt>
                <c:pt idx="6">
                  <c:v>-1.4748447</c:v>
                </c:pt>
                <c:pt idx="7">
                  <c:v>-1.0996455999999999</c:v>
                </c:pt>
                <c:pt idx="8">
                  <c:v>-0.73412759999999999</c:v>
                </c:pt>
                <c:pt idx="9">
                  <c:v>-9.9220216E-2</c:v>
                </c:pt>
                <c:pt idx="10">
                  <c:v>0.67034530000000003</c:v>
                </c:pt>
                <c:pt idx="11">
                  <c:v>1.4399108</c:v>
                </c:pt>
                <c:pt idx="12">
                  <c:v>1.9979054000000001</c:v>
                </c:pt>
                <c:pt idx="13">
                  <c:v>2.5078353999999998</c:v>
                </c:pt>
                <c:pt idx="14">
                  <c:v>3.0949214</c:v>
                </c:pt>
                <c:pt idx="15">
                  <c:v>3.4608279999999998</c:v>
                </c:pt>
                <c:pt idx="16">
                  <c:v>3.6921252999999998</c:v>
                </c:pt>
              </c:numCache>
            </c:numRef>
          </c:xVal>
          <c:yVal>
            <c:numRef>
              <c:f>duval2003coupling!$E$88:$E$104</c:f>
              <c:numCache>
                <c:formatCode>General</c:formatCode>
                <c:ptCount val="17"/>
                <c:pt idx="0">
                  <c:v>1.4453659999999999</c:v>
                </c:pt>
                <c:pt idx="1">
                  <c:v>1.2976780000000001</c:v>
                </c:pt>
                <c:pt idx="2">
                  <c:v>1.1354419</c:v>
                </c:pt>
                <c:pt idx="3">
                  <c:v>0.96599716000000002</c:v>
                </c:pt>
                <c:pt idx="4">
                  <c:v>0.74511963000000003</c:v>
                </c:pt>
                <c:pt idx="5">
                  <c:v>0.53180605000000003</c:v>
                </c:pt>
                <c:pt idx="6">
                  <c:v>0.32581332000000002</c:v>
                </c:pt>
                <c:pt idx="7">
                  <c:v>0.17863023</c:v>
                </c:pt>
                <c:pt idx="8">
                  <c:v>5.3615286999999998E-2</c:v>
                </c:pt>
                <c:pt idx="9">
                  <c:v>-0.18181035000000001</c:v>
                </c:pt>
                <c:pt idx="10">
                  <c:v>-0.46134789999999998</c:v>
                </c:pt>
                <c:pt idx="11">
                  <c:v>-0.74088544000000001</c:v>
                </c:pt>
                <c:pt idx="12">
                  <c:v>-0.96166945000000004</c:v>
                </c:pt>
                <c:pt idx="13">
                  <c:v>-1.1751513</c:v>
                </c:pt>
                <c:pt idx="14">
                  <c:v>-1.477231</c:v>
                </c:pt>
                <c:pt idx="15">
                  <c:v>-1.7205758</c:v>
                </c:pt>
                <c:pt idx="16">
                  <c:v>-1.9346000000000001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D-4F75-9C0C-C8EE273E7007}"/>
            </c:ext>
          </c:extLst>
        </c:ser>
        <c:ser>
          <c:idx val="2"/>
          <c:order val="2"/>
          <c:tx>
            <c:strRef>
              <c:f>duval2003coupling!$F$82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duval2003coupling!$F$88:$F$101</c:f>
              <c:numCache>
                <c:formatCode>General</c:formatCode>
                <c:ptCount val="14"/>
                <c:pt idx="0">
                  <c:v>-3.7927119999999999</c:v>
                </c:pt>
                <c:pt idx="1">
                  <c:v>-3.3885431000000001</c:v>
                </c:pt>
                <c:pt idx="2">
                  <c:v>-3.0037847000000002</c:v>
                </c:pt>
                <c:pt idx="3">
                  <c:v>-2.5420889999999998</c:v>
                </c:pt>
                <c:pt idx="4">
                  <c:v>-2.0612260999999998</c:v>
                </c:pt>
                <c:pt idx="5">
                  <c:v>-1.3880566000000001</c:v>
                </c:pt>
                <c:pt idx="6">
                  <c:v>-0.70520629999999995</c:v>
                </c:pt>
                <c:pt idx="7">
                  <c:v>0.13142108999999999</c:v>
                </c:pt>
                <c:pt idx="8">
                  <c:v>1.1315793000000001</c:v>
                </c:pt>
                <c:pt idx="9">
                  <c:v>1.7759731999999999</c:v>
                </c:pt>
                <c:pt idx="10">
                  <c:v>2.3434544000000002</c:v>
                </c:pt>
                <c:pt idx="11">
                  <c:v>2.9205920000000001</c:v>
                </c:pt>
                <c:pt idx="12">
                  <c:v>3.2957909999999999</c:v>
                </c:pt>
                <c:pt idx="13">
                  <c:v>3.7288082</c:v>
                </c:pt>
              </c:numCache>
            </c:numRef>
          </c:xVal>
          <c:yVal>
            <c:numRef>
              <c:f>duval2003coupling!$G$88:$G$101</c:f>
              <c:numCache>
                <c:formatCode>General</c:formatCode>
                <c:ptCount val="14"/>
                <c:pt idx="0">
                  <c:v>1.0312861</c:v>
                </c:pt>
                <c:pt idx="1">
                  <c:v>0.83978545999999998</c:v>
                </c:pt>
                <c:pt idx="2">
                  <c:v>0.70741229999999999</c:v>
                </c:pt>
                <c:pt idx="3">
                  <c:v>0.55300190000000005</c:v>
                </c:pt>
                <c:pt idx="4">
                  <c:v>0.41342008000000002</c:v>
                </c:pt>
                <c:pt idx="5">
                  <c:v>0.22983857999999999</c:v>
                </c:pt>
                <c:pt idx="6">
                  <c:v>2.4088912000000001E-2</c:v>
                </c:pt>
                <c:pt idx="7">
                  <c:v>-0.19615278999999999</c:v>
                </c:pt>
                <c:pt idx="8">
                  <c:v>-0.47524157</c:v>
                </c:pt>
                <c:pt idx="9">
                  <c:v>-0.6736704</c:v>
                </c:pt>
                <c:pt idx="10">
                  <c:v>-0.85745764000000002</c:v>
                </c:pt>
                <c:pt idx="11">
                  <c:v>-1.0560174</c:v>
                </c:pt>
                <c:pt idx="12">
                  <c:v>-1.2032004999999999</c:v>
                </c:pt>
                <c:pt idx="13">
                  <c:v>-1.4020406999999999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D-4F75-9C0C-C8EE273E7007}"/>
            </c:ext>
          </c:extLst>
        </c:ser>
        <c:ser>
          <c:idx val="3"/>
          <c:order val="3"/>
          <c:tx>
            <c:strRef>
              <c:f>duval2003coupling!$H$82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duval2003coupling!$H$88:$H$102</c:f>
              <c:numCache>
                <c:formatCode>General</c:formatCode>
                <c:ptCount val="15"/>
                <c:pt idx="0">
                  <c:v>-3.7914002</c:v>
                </c:pt>
                <c:pt idx="1">
                  <c:v>-3.2433052</c:v>
                </c:pt>
                <c:pt idx="2">
                  <c:v>-2.8010199999999998</c:v>
                </c:pt>
                <c:pt idx="3">
                  <c:v>-2.2241494999999998</c:v>
                </c:pt>
                <c:pt idx="4">
                  <c:v>-1.6473519999999999</c:v>
                </c:pt>
                <c:pt idx="5">
                  <c:v>-0.91675300000000004</c:v>
                </c:pt>
                <c:pt idx="6">
                  <c:v>-0.17654602</c:v>
                </c:pt>
                <c:pt idx="7">
                  <c:v>0.42912423999999999</c:v>
                </c:pt>
                <c:pt idx="8">
                  <c:v>0.88099309999999997</c:v>
                </c:pt>
                <c:pt idx="9">
                  <c:v>1.3904860000000001</c:v>
                </c:pt>
                <c:pt idx="10">
                  <c:v>1.9577484000000001</c:v>
                </c:pt>
                <c:pt idx="11">
                  <c:v>2.3519450000000002</c:v>
                </c:pt>
                <c:pt idx="12">
                  <c:v>2.8711185000000001</c:v>
                </c:pt>
                <c:pt idx="13">
                  <c:v>3.2653634999999999</c:v>
                </c:pt>
                <c:pt idx="14">
                  <c:v>3.7172809999999998</c:v>
                </c:pt>
              </c:numCache>
            </c:numRef>
          </c:xVal>
          <c:yVal>
            <c:numRef>
              <c:f>duval2003coupling!$I$88:$I$102</c:f>
              <c:numCache>
                <c:formatCode>General</c:formatCode>
                <c:ptCount val="15"/>
                <c:pt idx="0">
                  <c:v>0.63192269999999995</c:v>
                </c:pt>
                <c:pt idx="1">
                  <c:v>0.49986746999999998</c:v>
                </c:pt>
                <c:pt idx="2">
                  <c:v>0.40458462000000001</c:v>
                </c:pt>
                <c:pt idx="3">
                  <c:v>0.28737667</c:v>
                </c:pt>
                <c:pt idx="4">
                  <c:v>0.19235559999999999</c:v>
                </c:pt>
                <c:pt idx="5">
                  <c:v>7.5446849999999996E-2</c:v>
                </c:pt>
                <c:pt idx="6">
                  <c:v>-4.1443187999999999E-2</c:v>
                </c:pt>
                <c:pt idx="7">
                  <c:v>-0.15119940000000001</c:v>
                </c:pt>
                <c:pt idx="8">
                  <c:v>-0.23906796</c:v>
                </c:pt>
                <c:pt idx="9">
                  <c:v>-0.31942868000000002</c:v>
                </c:pt>
                <c:pt idx="10">
                  <c:v>-0.43665530000000002</c:v>
                </c:pt>
                <c:pt idx="11">
                  <c:v>-0.51724046000000001</c:v>
                </c:pt>
                <c:pt idx="12">
                  <c:v>-0.61976933000000001</c:v>
                </c:pt>
                <c:pt idx="13">
                  <c:v>-0.7151457</c:v>
                </c:pt>
                <c:pt idx="14">
                  <c:v>-0.81780549999999996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ED-4F75-9C0C-C8EE273E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628319"/>
        <c:axId val="2013636223"/>
      </c:scatterChart>
      <c:valAx>
        <c:axId val="201362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36223"/>
        <c:crosses val="autoZero"/>
        <c:crossBetween val="midCat"/>
      </c:valAx>
      <c:valAx>
        <c:axId val="20136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2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duval2003coupling!$B$82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duval2003coupling!$B$107:$B$131</c:f>
              <c:numCache>
                <c:formatCode>General</c:formatCode>
                <c:ptCount val="25"/>
                <c:pt idx="0">
                  <c:v>-3.3213214999999998</c:v>
                </c:pt>
                <c:pt idx="1">
                  <c:v>-3.2918593999999999</c:v>
                </c:pt>
                <c:pt idx="2">
                  <c:v>-3.2525317999999999</c:v>
                </c:pt>
                <c:pt idx="3">
                  <c:v>-3.1832044000000002</c:v>
                </c:pt>
                <c:pt idx="4">
                  <c:v>-3.1139711999999999</c:v>
                </c:pt>
                <c:pt idx="5">
                  <c:v>-2.9948191999999998</c:v>
                </c:pt>
                <c:pt idx="6">
                  <c:v>-2.8357480000000002</c:v>
                </c:pt>
                <c:pt idx="7">
                  <c:v>-2.6267041999999998</c:v>
                </c:pt>
                <c:pt idx="8">
                  <c:v>-2.4174989999999998</c:v>
                </c:pt>
                <c:pt idx="9">
                  <c:v>-1.9989276</c:v>
                </c:pt>
                <c:pt idx="10">
                  <c:v>-1.550249</c:v>
                </c:pt>
                <c:pt idx="11">
                  <c:v>-1.0915433999999999</c:v>
                </c:pt>
                <c:pt idx="12">
                  <c:v>-0.67270315000000003</c:v>
                </c:pt>
                <c:pt idx="13">
                  <c:v>-5.4415735999999999E-2</c:v>
                </c:pt>
                <c:pt idx="14">
                  <c:v>0.67356150000000004</c:v>
                </c:pt>
                <c:pt idx="15">
                  <c:v>1.2219838999999999</c:v>
                </c:pt>
                <c:pt idx="16">
                  <c:v>1.6207438000000001</c:v>
                </c:pt>
                <c:pt idx="17">
                  <c:v>1.9695847</c:v>
                </c:pt>
                <c:pt idx="18">
                  <c:v>2.2783989999999998</c:v>
                </c:pt>
                <c:pt idx="19">
                  <c:v>2.4476046999999999</c:v>
                </c:pt>
                <c:pt idx="20">
                  <c:v>2.6067966999999999</c:v>
                </c:pt>
                <c:pt idx="21">
                  <c:v>2.7359219000000001</c:v>
                </c:pt>
                <c:pt idx="22">
                  <c:v>2.8548992000000002</c:v>
                </c:pt>
                <c:pt idx="23">
                  <c:v>2.9439305999999998</c:v>
                </c:pt>
                <c:pt idx="24">
                  <c:v>2.9931237999999998</c:v>
                </c:pt>
              </c:numCache>
            </c:numRef>
          </c:xVal>
          <c:yVal>
            <c:numRef>
              <c:f>duval2003coupling!$C$107:$C$131</c:f>
              <c:numCache>
                <c:formatCode>0.00E+00</c:formatCode>
                <c:ptCount val="25"/>
                <c:pt idx="0">
                  <c:v>-7.9476459999999998E-4</c:v>
                </c:pt>
                <c:pt idx="1">
                  <c:v>-7.0854125000000001E-4</c:v>
                </c:pt>
                <c:pt idx="2">
                  <c:v>-6.0202903000000001E-4</c:v>
                </c:pt>
                <c:pt idx="3">
                  <c:v>-5.1072064999999999E-4</c:v>
                </c:pt>
                <c:pt idx="4">
                  <c:v>-4.0166254999999997E-4</c:v>
                </c:pt>
                <c:pt idx="5">
                  <c:v>-3.0273004000000003E-4</c:v>
                </c:pt>
                <c:pt idx="6">
                  <c:v>-2.0885523000000001E-4</c:v>
                </c:pt>
                <c:pt idx="7">
                  <c:v>-1.3524876E-4</c:v>
                </c:pt>
                <c:pt idx="8">
                  <c:v>-9.2070449999999995E-5</c:v>
                </c:pt>
                <c:pt idx="9">
                  <c:v>-3.6141973E-5</c:v>
                </c:pt>
                <c:pt idx="10">
                  <c:v>-1.5702758999999999E-5</c:v>
                </c:pt>
                <c:pt idx="11">
                  <c:v>-5.4028423999999998E-6</c:v>
                </c:pt>
                <c:pt idx="12">
                  <c:v>-1.8795467000000001E-7</c:v>
                </c:pt>
                <c:pt idx="13">
                  <c:v>7.6309599999999992E-6</c:v>
                </c:pt>
                <c:pt idx="14">
                  <c:v>1.8023144000000001E-5</c:v>
                </c:pt>
                <c:pt idx="15">
                  <c:v>3.5960853000000001E-5</c:v>
                </c:pt>
                <c:pt idx="16">
                  <c:v>6.6525699999999999E-5</c:v>
                </c:pt>
                <c:pt idx="17">
                  <c:v>1.07216176E-4</c:v>
                </c:pt>
                <c:pt idx="18">
                  <c:v>1.7324977999999999E-4</c:v>
                </c:pt>
                <c:pt idx="19">
                  <c:v>2.3669985000000001E-4</c:v>
                </c:pt>
                <c:pt idx="20">
                  <c:v>3.0775357000000002E-4</c:v>
                </c:pt>
                <c:pt idx="21">
                  <c:v>4.0668947999999999E-4</c:v>
                </c:pt>
                <c:pt idx="22">
                  <c:v>5.3858580000000001E-4</c:v>
                </c:pt>
                <c:pt idx="23">
                  <c:v>6.7554327000000003E-4</c:v>
                </c:pt>
                <c:pt idx="24">
                  <c:v>8.0234429999999997E-4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7-4C18-8EEA-802DEFD013FC}"/>
            </c:ext>
          </c:extLst>
        </c:ser>
        <c:ser>
          <c:idx val="1"/>
          <c:order val="1"/>
          <c:tx>
            <c:strRef>
              <c:f>duval2003coupling!$D$82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duval2003coupling!$D$107:$D$125</c:f>
              <c:numCache>
                <c:formatCode>General</c:formatCode>
                <c:ptCount val="19"/>
                <c:pt idx="0">
                  <c:v>-3.5706606000000001</c:v>
                </c:pt>
                <c:pt idx="1">
                  <c:v>-3.5115213000000001</c:v>
                </c:pt>
                <c:pt idx="2">
                  <c:v>-3.3829205</c:v>
                </c:pt>
                <c:pt idx="3">
                  <c:v>-3.2440777000000001</c:v>
                </c:pt>
                <c:pt idx="4">
                  <c:v>-3.0651546000000001</c:v>
                </c:pt>
                <c:pt idx="5">
                  <c:v>-2.7365284000000001</c:v>
                </c:pt>
                <c:pt idx="6">
                  <c:v>-2.4076873999999999</c:v>
                </c:pt>
                <c:pt idx="7">
                  <c:v>-1.8095074</c:v>
                </c:pt>
                <c:pt idx="8">
                  <c:v>-1.2012332999999999</c:v>
                </c:pt>
                <c:pt idx="9">
                  <c:v>-0.31370100000000001</c:v>
                </c:pt>
                <c:pt idx="10">
                  <c:v>0.68354800000000004</c:v>
                </c:pt>
                <c:pt idx="11">
                  <c:v>1.4015253999999999</c:v>
                </c:pt>
                <c:pt idx="12">
                  <c:v>2.0295974999999999</c:v>
                </c:pt>
                <c:pt idx="13">
                  <c:v>2.4282094999999999</c:v>
                </c:pt>
                <c:pt idx="14">
                  <c:v>2.8265259999999999</c:v>
                </c:pt>
                <c:pt idx="15">
                  <c:v>3.0551661999999999</c:v>
                </c:pt>
                <c:pt idx="16">
                  <c:v>3.2237132000000002</c:v>
                </c:pt>
                <c:pt idx="17">
                  <c:v>3.3226637999999999</c:v>
                </c:pt>
                <c:pt idx="18">
                  <c:v>3.3521662000000001</c:v>
                </c:pt>
              </c:numCache>
            </c:numRef>
          </c:xVal>
          <c:yVal>
            <c:numRef>
              <c:f>duval2003coupling!$E$107:$E$125</c:f>
              <c:numCache>
                <c:formatCode>0.00E+00</c:formatCode>
                <c:ptCount val="19"/>
                <c:pt idx="0">
                  <c:v>-7.9231435999999999E-4</c:v>
                </c:pt>
                <c:pt idx="1">
                  <c:v>-6.6043855999999999E-4</c:v>
                </c:pt>
                <c:pt idx="2">
                  <c:v>-4.6261111999999999E-4</c:v>
                </c:pt>
                <c:pt idx="3">
                  <c:v>-3.1549387000000002E-4</c:v>
                </c:pt>
                <c:pt idx="4">
                  <c:v>-2.0386247000000001E-4</c:v>
                </c:pt>
                <c:pt idx="5">
                  <c:v>-1.1246524E-4</c:v>
                </c:pt>
                <c:pt idx="6">
                  <c:v>-6.1638880000000002E-5</c:v>
                </c:pt>
                <c:pt idx="7">
                  <c:v>-2.3398648000000001E-5</c:v>
                </c:pt>
                <c:pt idx="8">
                  <c:v>-7.9761130000000003E-6</c:v>
                </c:pt>
                <c:pt idx="9">
                  <c:v>5.0064290000000002E-6</c:v>
                </c:pt>
                <c:pt idx="10">
                  <c:v>1.5490880999999999E-5</c:v>
                </c:pt>
                <c:pt idx="11">
                  <c:v>3.0951007000000001E-5</c:v>
                </c:pt>
                <c:pt idx="12">
                  <c:v>7.4272850000000002E-5</c:v>
                </c:pt>
                <c:pt idx="13">
                  <c:v>1.3273017000000001E-4</c:v>
                </c:pt>
                <c:pt idx="14">
                  <c:v>2.4697243E-4</c:v>
                </c:pt>
                <c:pt idx="15">
                  <c:v>3.8651339999999998E-4</c:v>
                </c:pt>
                <c:pt idx="16">
                  <c:v>5.7421176000000003E-4</c:v>
                </c:pt>
                <c:pt idx="17">
                  <c:v>7.2131533000000002E-4</c:v>
                </c:pt>
                <c:pt idx="18">
                  <c:v>7.9993163999999997E-4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7-4C18-8EEA-802DEFD013FC}"/>
            </c:ext>
          </c:extLst>
        </c:ser>
        <c:ser>
          <c:idx val="2"/>
          <c:order val="2"/>
          <c:tx>
            <c:strRef>
              <c:f>duval2003coupling!$F$82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duval2003coupling!$F$107:$F$125</c:f>
              <c:numCache>
                <c:formatCode>General</c:formatCode>
                <c:ptCount val="19"/>
                <c:pt idx="0">
                  <c:v>-3.7428097999999999</c:v>
                </c:pt>
                <c:pt idx="1">
                  <c:v>-3.4941425000000002</c:v>
                </c:pt>
                <c:pt idx="2">
                  <c:v>-3.2052608</c:v>
                </c:pt>
                <c:pt idx="3">
                  <c:v>-2.7966489999999999</c:v>
                </c:pt>
                <c:pt idx="4">
                  <c:v>-2.198442</c:v>
                </c:pt>
                <c:pt idx="5">
                  <c:v>-1.7497095</c:v>
                </c:pt>
                <c:pt idx="6">
                  <c:v>-1.0117726</c:v>
                </c:pt>
                <c:pt idx="7">
                  <c:v>-0.28378195000000001</c:v>
                </c:pt>
                <c:pt idx="8">
                  <c:v>0.60376375999999998</c:v>
                </c:pt>
                <c:pt idx="9">
                  <c:v>1.4713902000000001</c:v>
                </c:pt>
                <c:pt idx="10">
                  <c:v>2.1095429999999999</c:v>
                </c:pt>
                <c:pt idx="11">
                  <c:v>2.7376423000000001</c:v>
                </c:pt>
                <c:pt idx="12">
                  <c:v>3.2060787999999998</c:v>
                </c:pt>
                <c:pt idx="13">
                  <c:v>3.5147588000000001</c:v>
                </c:pt>
              </c:numCache>
            </c:numRef>
          </c:xVal>
          <c:yVal>
            <c:numRef>
              <c:f>duval2003coupling!$G$107:$G$125</c:f>
              <c:numCache>
                <c:formatCode>0.00E+00</c:formatCode>
                <c:ptCount val="19"/>
                <c:pt idx="0">
                  <c:v>-3.0045065999999998E-4</c:v>
                </c:pt>
                <c:pt idx="1">
                  <c:v>-1.7611693999999999E-4</c:v>
                </c:pt>
                <c:pt idx="2">
                  <c:v>-1.1262586000000001E-4</c:v>
                </c:pt>
                <c:pt idx="3">
                  <c:v>-5.9236478000000001E-5</c:v>
                </c:pt>
                <c:pt idx="4">
                  <c:v>-2.6067603999999999E-5</c:v>
                </c:pt>
                <c:pt idx="5">
                  <c:v>-1.5771105999999999E-5</c:v>
                </c:pt>
                <c:pt idx="6">
                  <c:v>-2.8398242E-6</c:v>
                </c:pt>
                <c:pt idx="7">
                  <c:v>5.0166810000000003E-6</c:v>
                </c:pt>
                <c:pt idx="8">
                  <c:v>1.5463543999999999E-5</c:v>
                </c:pt>
                <c:pt idx="9">
                  <c:v>2.0832212999999999E-5</c:v>
                </c:pt>
                <c:pt idx="10">
                  <c:v>4.3872038E-5</c:v>
                </c:pt>
                <c:pt idx="11">
                  <c:v>8.2122520000000007E-5</c:v>
                </c:pt>
                <c:pt idx="12">
                  <c:v>1.3806808000000001E-4</c:v>
                </c:pt>
                <c:pt idx="13">
                  <c:v>2.2945847E-4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7-4C18-8EEA-802DEFD0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11"/>
        <c:axId val="1992904239"/>
      </c:scatterChart>
      <c:valAx>
        <c:axId val="19929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4239"/>
        <c:crosses val="autoZero"/>
        <c:crossBetween val="midCat"/>
      </c:valAx>
      <c:valAx>
        <c:axId val="19929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136663</xdr:colOff>
      <xdr:row>33</xdr:row>
      <xdr:rowOff>82826</xdr:rowOff>
    </xdr:from>
    <xdr:to>
      <xdr:col>25</xdr:col>
      <xdr:colOff>381000</xdr:colOff>
      <xdr:row>56</xdr:row>
      <xdr:rowOff>33958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102705</xdr:rowOff>
    </xdr:from>
    <xdr:to>
      <xdr:col>5</xdr:col>
      <xdr:colOff>66261</xdr:colOff>
      <xdr:row>49</xdr:row>
      <xdr:rowOff>8283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17</xdr:row>
      <xdr:rowOff>76200</xdr:rowOff>
    </xdr:from>
    <xdr:to>
      <xdr:col>22</xdr:col>
      <xdr:colOff>495300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32</xdr:row>
      <xdr:rowOff>95250</xdr:rowOff>
    </xdr:from>
    <xdr:to>
      <xdr:col>22</xdr:col>
      <xdr:colOff>457200</xdr:colOff>
      <xdr:row>46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53</xdr:row>
      <xdr:rowOff>0</xdr:rowOff>
    </xdr:from>
    <xdr:to>
      <xdr:col>25</xdr:col>
      <xdr:colOff>304800</xdr:colOff>
      <xdr:row>67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</xdr:colOff>
      <xdr:row>83</xdr:row>
      <xdr:rowOff>85725</xdr:rowOff>
    </xdr:from>
    <xdr:to>
      <xdr:col>18</xdr:col>
      <xdr:colOff>371475</xdr:colOff>
      <xdr:row>97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</xdr:colOff>
      <xdr:row>106</xdr:row>
      <xdr:rowOff>47625</xdr:rowOff>
    </xdr:from>
    <xdr:to>
      <xdr:col>17</xdr:col>
      <xdr:colOff>323850</xdr:colOff>
      <xdr:row>120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4" sqref="F4"/>
    </sheetView>
  </sheetViews>
  <sheetFormatPr defaultRowHeight="15" x14ac:dyDescent="0.25"/>
  <cols>
    <col min="2" max="2" width="19.5703125" customWidth="1"/>
    <col min="3" max="3" width="7.85546875" customWidth="1"/>
    <col min="4" max="4" width="67.5703125" customWidth="1"/>
  </cols>
  <sheetData>
    <row r="1" spans="1:6" x14ac:dyDescent="0.25">
      <c r="A1" t="s">
        <v>93</v>
      </c>
    </row>
    <row r="4" spans="1:6" x14ac:dyDescent="0.25">
      <c r="B4" t="s">
        <v>94</v>
      </c>
      <c r="C4" t="s">
        <v>95</v>
      </c>
      <c r="D4" t="s">
        <v>96</v>
      </c>
      <c r="F4" s="6">
        <v>42563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115" zoomScaleNormal="115" workbookViewId="0">
      <selection activeCell="D24" sqref="D24"/>
    </sheetView>
  </sheetViews>
  <sheetFormatPr defaultRowHeight="15" x14ac:dyDescent="0.25"/>
  <cols>
    <col min="1" max="1" width="9.140625" style="1"/>
    <col min="2" max="3" width="10.5703125" style="1" bestFit="1" customWidth="1"/>
    <col min="4" max="5" width="11" style="1" bestFit="1" customWidth="1"/>
    <col min="6" max="6" width="11" style="1" customWidth="1"/>
    <col min="7" max="7" width="10.5703125" style="1" bestFit="1" customWidth="1"/>
    <col min="8" max="16384" width="9.140625" style="1"/>
  </cols>
  <sheetData>
    <row r="1" spans="1:13" x14ac:dyDescent="0.25">
      <c r="A1" s="1" t="s">
        <v>30</v>
      </c>
      <c r="B1" s="1">
        <v>7.5999999999999998E-2</v>
      </c>
      <c r="C1" s="1" t="s">
        <v>16</v>
      </c>
    </row>
    <row r="2" spans="1:13" x14ac:dyDescent="0.25">
      <c r="A2" s="1" t="s">
        <v>15</v>
      </c>
      <c r="B2" s="1">
        <v>1E-4</v>
      </c>
      <c r="C2" s="1" t="s">
        <v>17</v>
      </c>
    </row>
    <row r="3" spans="1:13" x14ac:dyDescent="0.25">
      <c r="A3" s="1" t="s">
        <v>14</v>
      </c>
      <c r="B3" s="1">
        <v>2.5499999999999998E-2</v>
      </c>
      <c r="C3" s="1" t="s">
        <v>18</v>
      </c>
    </row>
    <row r="4" spans="1:13" x14ac:dyDescent="0.25">
      <c r="A4" s="1" t="s">
        <v>13</v>
      </c>
      <c r="B4" s="1">
        <f>B1/B2/B3</f>
        <v>29803.921568627455</v>
      </c>
      <c r="C4" s="1" t="s">
        <v>19</v>
      </c>
    </row>
    <row r="6" spans="1:13" x14ac:dyDescent="0.25">
      <c r="A6" s="1" t="s">
        <v>2</v>
      </c>
      <c r="B6" s="1" t="s">
        <v>0</v>
      </c>
      <c r="C6" s="1" t="s">
        <v>3</v>
      </c>
      <c r="D6" s="1" t="s">
        <v>4</v>
      </c>
      <c r="E6" s="1" t="s">
        <v>5</v>
      </c>
      <c r="G6" s="1" t="s">
        <v>2</v>
      </c>
      <c r="H6" s="1" t="s">
        <v>0</v>
      </c>
      <c r="I6" s="1" t="s">
        <v>3</v>
      </c>
      <c r="J6" s="1" t="s">
        <v>4</v>
      </c>
      <c r="K6" s="1" t="s">
        <v>5</v>
      </c>
      <c r="L6" s="1" t="s">
        <v>22</v>
      </c>
      <c r="M6" s="1" t="s">
        <v>23</v>
      </c>
    </row>
    <row r="7" spans="1:13" x14ac:dyDescent="0.25">
      <c r="A7" s="1" t="s">
        <v>20</v>
      </c>
      <c r="B7" s="1">
        <v>100</v>
      </c>
      <c r="C7" s="1">
        <v>10</v>
      </c>
      <c r="D7" s="1">
        <v>1</v>
      </c>
      <c r="E7" s="1">
        <v>0.1</v>
      </c>
      <c r="G7" s="1" t="s">
        <v>1</v>
      </c>
      <c r="H7" s="1">
        <v>100</v>
      </c>
      <c r="I7" s="1">
        <v>1000</v>
      </c>
      <c r="J7" s="1">
        <v>1000</v>
      </c>
      <c r="K7" s="1">
        <v>1000</v>
      </c>
      <c r="L7" s="1">
        <v>100</v>
      </c>
      <c r="M7" s="1">
        <v>100</v>
      </c>
    </row>
    <row r="8" spans="1:13" x14ac:dyDescent="0.25">
      <c r="A8" s="1" t="s">
        <v>8</v>
      </c>
      <c r="B8" s="1">
        <f>1.26/100</f>
        <v>1.26E-2</v>
      </c>
      <c r="C8" s="1">
        <v>3.0499999999999999E-2</v>
      </c>
      <c r="D8" s="1">
        <v>1.8499999999999999E-2</v>
      </c>
      <c r="E8" s="1">
        <v>8.0000000000000002E-3</v>
      </c>
      <c r="G8" s="1" t="s">
        <v>24</v>
      </c>
      <c r="H8" s="1">
        <v>1</v>
      </c>
      <c r="I8" s="1">
        <v>0.1</v>
      </c>
      <c r="J8" s="1">
        <v>0.01</v>
      </c>
      <c r="K8" s="1">
        <v>1E-3</v>
      </c>
      <c r="L8" s="1">
        <v>0.1</v>
      </c>
      <c r="M8" s="1">
        <v>1</v>
      </c>
    </row>
    <row r="9" spans="1:13" x14ac:dyDescent="0.25">
      <c r="A9" s="1" t="s">
        <v>9</v>
      </c>
      <c r="B9" s="1">
        <v>0.33400000000000002</v>
      </c>
      <c r="C9" s="1">
        <v>0.184</v>
      </c>
      <c r="D9" s="1">
        <v>0.154</v>
      </c>
      <c r="E9" s="1">
        <v>0.108</v>
      </c>
      <c r="G9" s="1" t="s">
        <v>25</v>
      </c>
      <c r="H9" s="1">
        <v>1</v>
      </c>
      <c r="I9" s="1">
        <v>0.1</v>
      </c>
      <c r="J9" s="1">
        <v>0.01</v>
      </c>
      <c r="K9" s="1">
        <v>1E-3</v>
      </c>
      <c r="L9" s="1">
        <v>1</v>
      </c>
      <c r="M9" s="1">
        <v>0.1</v>
      </c>
    </row>
    <row r="10" spans="1:13" x14ac:dyDescent="0.25">
      <c r="A10" s="1" t="s">
        <v>12</v>
      </c>
      <c r="B10" s="1">
        <v>7.1999999999999998E-3</v>
      </c>
      <c r="C10" s="1">
        <v>1.3599999999999999E-2</v>
      </c>
      <c r="D10" s="1">
        <v>2.3999999999999998E-3</v>
      </c>
      <c r="E10" s="1">
        <v>6.9999999999999999E-4</v>
      </c>
    </row>
    <row r="11" spans="1:13" x14ac:dyDescent="0.25">
      <c r="A11" s="1" t="s">
        <v>10</v>
      </c>
      <c r="B11" s="1">
        <v>0.28199999999999997</v>
      </c>
      <c r="C11" s="1">
        <v>0.17699999999999999</v>
      </c>
      <c r="D11" s="1">
        <v>0.17499999999999999</v>
      </c>
      <c r="E11" s="1">
        <v>0.14399999999999999</v>
      </c>
    </row>
    <row r="12" spans="1:13" x14ac:dyDescent="0.25">
      <c r="A12" s="1" t="s">
        <v>11</v>
      </c>
      <c r="B12" s="1">
        <v>9.5000000000000001E-2</v>
      </c>
      <c r="C12" s="1">
        <v>2.1000000000000001E-2</v>
      </c>
      <c r="D12" s="1">
        <v>-0.13300000000000001</v>
      </c>
      <c r="E12" s="1">
        <v>-0.28599999999999998</v>
      </c>
    </row>
    <row r="14" spans="1:13" x14ac:dyDescent="0.25">
      <c r="A14" s="1" t="s">
        <v>7</v>
      </c>
      <c r="B14" s="1" t="s">
        <v>6</v>
      </c>
      <c r="G14" s="1" t="s">
        <v>7</v>
      </c>
      <c r="H14" s="1" t="s">
        <v>21</v>
      </c>
    </row>
    <row r="15" spans="1:13" x14ac:dyDescent="0.25">
      <c r="A15" s="1">
        <v>0.05</v>
      </c>
      <c r="B15" s="1">
        <v>0</v>
      </c>
      <c r="C15" s="1">
        <v>0</v>
      </c>
      <c r="D15" s="1">
        <v>0</v>
      </c>
      <c r="E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0.15</v>
      </c>
      <c r="B16" s="1">
        <v>1.0000000000000001E-5</v>
      </c>
      <c r="C16" s="1">
        <v>9.9999999999999995E-7</v>
      </c>
      <c r="D16" s="1">
        <v>0</v>
      </c>
      <c r="E16" s="1">
        <v>0</v>
      </c>
    </row>
    <row r="17" spans="1:13" x14ac:dyDescent="0.25">
      <c r="A17" s="1">
        <v>0.25</v>
      </c>
      <c r="B17" s="1">
        <v>1.5E-5</v>
      </c>
      <c r="C17" s="1">
        <v>1.9999999999999999E-6</v>
      </c>
      <c r="D17" s="1">
        <v>0</v>
      </c>
      <c r="E17" s="1">
        <v>0</v>
      </c>
    </row>
    <row r="18" spans="1:13" x14ac:dyDescent="0.25">
      <c r="A18" s="1">
        <v>0.35</v>
      </c>
      <c r="B18" s="1">
        <v>2.0000000000000002E-5</v>
      </c>
      <c r="C18" s="1">
        <v>3.0000000000000001E-6</v>
      </c>
      <c r="D18" s="1">
        <v>0</v>
      </c>
      <c r="E18" s="1">
        <v>0</v>
      </c>
    </row>
    <row r="19" spans="1:13" x14ac:dyDescent="0.25">
      <c r="A19" s="1">
        <v>0.45</v>
      </c>
      <c r="B19" s="1">
        <v>2.5000000000000001E-5</v>
      </c>
      <c r="C19" s="1">
        <v>3.9999999999999998E-6</v>
      </c>
      <c r="D19" s="1">
        <v>4.9999999999999998E-7</v>
      </c>
      <c r="E19" s="1">
        <v>0</v>
      </c>
    </row>
    <row r="20" spans="1:13" x14ac:dyDescent="0.25">
      <c r="A20" s="1">
        <v>0.55000000000000004</v>
      </c>
      <c r="B20" s="1">
        <v>3.0000000000000001E-5</v>
      </c>
      <c r="C20" s="1">
        <v>5.0000000000000004E-6</v>
      </c>
      <c r="D20" s="1">
        <v>9.9999999999999995E-7</v>
      </c>
      <c r="E20" s="1">
        <v>0</v>
      </c>
      <c r="G20" s="1">
        <v>0.05</v>
      </c>
      <c r="H20" s="1">
        <v>5.0000000000000002E-5</v>
      </c>
      <c r="I20" s="1">
        <v>3.0000000000000001E-5</v>
      </c>
      <c r="J20" s="1">
        <v>1.9999999999999999E-6</v>
      </c>
      <c r="K20" s="1">
        <v>0</v>
      </c>
      <c r="L20" s="1">
        <v>2.5000000000000001E-5</v>
      </c>
      <c r="M20" s="1">
        <v>2.0000000000000002E-5</v>
      </c>
    </row>
    <row r="21" spans="1:13" x14ac:dyDescent="0.25">
      <c r="A21" s="1">
        <v>0.65</v>
      </c>
      <c r="B21" s="1">
        <v>4.5000000000000003E-5</v>
      </c>
      <c r="C21" s="1">
        <v>6.0000000000000002E-6</v>
      </c>
      <c r="D21" s="1">
        <v>1.5E-6</v>
      </c>
      <c r="E21" s="1">
        <v>0</v>
      </c>
    </row>
    <row r="22" spans="1:13" x14ac:dyDescent="0.25">
      <c r="A22" s="1">
        <v>0.75</v>
      </c>
      <c r="B22" s="1">
        <v>5.0000000000000002E-5</v>
      </c>
      <c r="C22" s="1">
        <v>6.9999999999999999E-6</v>
      </c>
      <c r="D22" s="1">
        <v>1.9999999999999999E-6</v>
      </c>
      <c r="E22" s="1">
        <v>0</v>
      </c>
    </row>
    <row r="23" spans="1:13" x14ac:dyDescent="0.25">
      <c r="A23" s="1">
        <v>0.85</v>
      </c>
      <c r="B23" s="1">
        <v>5.5000000000000002E-5</v>
      </c>
      <c r="C23" s="1">
        <v>8.4999999999999999E-6</v>
      </c>
      <c r="D23" s="1">
        <v>2.5000000000000002E-6</v>
      </c>
      <c r="E23" s="1">
        <v>0</v>
      </c>
    </row>
    <row r="24" spans="1:13" x14ac:dyDescent="0.25">
      <c r="A24" s="1">
        <v>0.95</v>
      </c>
      <c r="B24" s="1">
        <v>6.0000000000000002E-5</v>
      </c>
      <c r="C24" s="1">
        <v>1.0000000000000001E-5</v>
      </c>
      <c r="D24" s="1">
        <v>3.0000000000000001E-6</v>
      </c>
      <c r="E24" s="1">
        <v>0</v>
      </c>
    </row>
    <row r="25" spans="1:13" x14ac:dyDescent="0.25">
      <c r="A25" s="1">
        <v>1.05</v>
      </c>
      <c r="B25" s="1">
        <v>6.4999999999999994E-5</v>
      </c>
      <c r="C25" s="1">
        <v>1.15E-5</v>
      </c>
      <c r="D25" s="1">
        <v>3.4999999999999999E-6</v>
      </c>
      <c r="E25" s="1">
        <v>0</v>
      </c>
    </row>
    <row r="26" spans="1:13" x14ac:dyDescent="0.25">
      <c r="A26" s="1">
        <v>1.1499999999999999</v>
      </c>
      <c r="B26" s="1">
        <v>7.4999999999999993E-5</v>
      </c>
      <c r="C26" s="1">
        <v>1.2999999999999999E-5</v>
      </c>
      <c r="D26" s="1">
        <v>3.9999999999999998E-6</v>
      </c>
      <c r="E26" s="1">
        <v>0</v>
      </c>
      <c r="G26" s="1">
        <v>0.1</v>
      </c>
      <c r="H26" s="1">
        <v>9.5000000000000005E-5</v>
      </c>
      <c r="I26" s="1">
        <v>5.0000000000000002E-5</v>
      </c>
      <c r="J26" s="1">
        <v>5.0000000000000004E-6</v>
      </c>
      <c r="K26" s="1">
        <v>0</v>
      </c>
      <c r="L26" s="1">
        <v>4.1E-5</v>
      </c>
      <c r="M26" s="1">
        <v>3.8999999999999999E-5</v>
      </c>
    </row>
    <row r="27" spans="1:13" x14ac:dyDescent="0.25">
      <c r="A27" s="1">
        <v>1.25</v>
      </c>
      <c r="B27" s="1">
        <v>8.0000000000000007E-5</v>
      </c>
      <c r="C27" s="1">
        <v>1.5E-5</v>
      </c>
      <c r="D27" s="1">
        <v>4.5000000000000001E-6</v>
      </c>
      <c r="E27" s="1">
        <v>0</v>
      </c>
    </row>
    <row r="28" spans="1:13" x14ac:dyDescent="0.25">
      <c r="A28" s="1">
        <v>1.35</v>
      </c>
      <c r="B28" s="1">
        <v>9.0000000000000006E-5</v>
      </c>
      <c r="C28" s="1">
        <v>2.0000000000000002E-5</v>
      </c>
      <c r="D28" s="1">
        <v>5.0000000000000004E-6</v>
      </c>
      <c r="E28" s="1">
        <v>2.4999999999999999E-7</v>
      </c>
    </row>
    <row r="29" spans="1:13" x14ac:dyDescent="0.25">
      <c r="A29" s="1">
        <v>1.45</v>
      </c>
      <c r="B29" s="1">
        <v>1E-4</v>
      </c>
      <c r="C29" s="1">
        <v>2.5000000000000001E-5</v>
      </c>
      <c r="D29" s="1">
        <v>6.4999999999999996E-6</v>
      </c>
      <c r="E29" s="1">
        <v>4.9999999999999998E-7</v>
      </c>
    </row>
    <row r="30" spans="1:13" x14ac:dyDescent="0.25">
      <c r="A30" s="1">
        <v>1.55</v>
      </c>
      <c r="B30" s="1">
        <v>1.2E-4</v>
      </c>
      <c r="C30" s="1">
        <v>3.4999999999999997E-5</v>
      </c>
      <c r="D30" s="1">
        <v>7.9999999999999996E-6</v>
      </c>
      <c r="E30" s="1">
        <v>9.9999999999999995E-7</v>
      </c>
    </row>
    <row r="31" spans="1:13" x14ac:dyDescent="0.25">
      <c r="A31" s="1">
        <v>1.65</v>
      </c>
      <c r="B31" s="1">
        <v>1.45E-4</v>
      </c>
      <c r="C31" s="1">
        <v>4.5000000000000003E-5</v>
      </c>
      <c r="D31" s="1">
        <v>1.0000000000000001E-5</v>
      </c>
      <c r="E31" s="1">
        <v>1.9999999999999999E-6</v>
      </c>
      <c r="G31" s="1">
        <v>0.15</v>
      </c>
      <c r="H31" s="1">
        <v>1.2999999999999999E-4</v>
      </c>
      <c r="I31" s="1">
        <v>6.0000000000000002E-5</v>
      </c>
      <c r="J31" s="1">
        <v>7.9999999999999996E-6</v>
      </c>
      <c r="K31" s="1">
        <v>0</v>
      </c>
      <c r="L31" s="1">
        <v>5.5000000000000002E-5</v>
      </c>
      <c r="M31" s="1">
        <v>5.1999999999999997E-5</v>
      </c>
    </row>
    <row r="32" spans="1:13" x14ac:dyDescent="0.25">
      <c r="A32" s="1">
        <v>1.75</v>
      </c>
      <c r="B32" s="1">
        <v>1.8000000000000001E-4</v>
      </c>
      <c r="C32" s="1">
        <v>5.5000000000000002E-5</v>
      </c>
      <c r="D32" s="1">
        <v>1.2999999999999999E-5</v>
      </c>
      <c r="E32" s="1">
        <v>3.0000000000000001E-6</v>
      </c>
    </row>
    <row r="33" spans="1:13" x14ac:dyDescent="0.25">
      <c r="A33" s="1">
        <v>1.85</v>
      </c>
      <c r="B33" s="1">
        <v>2.1000000000000001E-4</v>
      </c>
      <c r="C33" s="1">
        <v>6.9999999999999994E-5</v>
      </c>
      <c r="D33" s="1">
        <v>1.5999999999999999E-5</v>
      </c>
      <c r="E33" s="1">
        <v>3.9999999999999998E-6</v>
      </c>
    </row>
    <row r="34" spans="1:13" x14ac:dyDescent="0.25">
      <c r="A34" s="1">
        <v>1.95</v>
      </c>
      <c r="B34" s="1">
        <v>2.5000000000000001E-4</v>
      </c>
      <c r="C34" s="1">
        <v>8.0000000000000007E-5</v>
      </c>
      <c r="D34" s="1">
        <v>2.0000000000000002E-5</v>
      </c>
      <c r="E34" s="1">
        <v>5.0000000000000004E-6</v>
      </c>
    </row>
    <row r="36" spans="1:13" x14ac:dyDescent="0.25">
      <c r="G36" s="1">
        <v>0.2</v>
      </c>
      <c r="H36" s="1">
        <v>1.6000000000000001E-4</v>
      </c>
      <c r="I36" s="1">
        <v>6.3999999999999997E-5</v>
      </c>
      <c r="J36" s="1">
        <v>1.0000000000000001E-5</v>
      </c>
      <c r="K36" s="1">
        <v>0</v>
      </c>
      <c r="L36" s="1">
        <v>6.4999999999999994E-5</v>
      </c>
      <c r="M36" s="1">
        <v>6.0000000000000002E-5</v>
      </c>
    </row>
    <row r="41" spans="1:13" x14ac:dyDescent="0.25">
      <c r="G41" s="1">
        <v>0.25</v>
      </c>
      <c r="H41" s="1">
        <v>1.9000000000000001E-4</v>
      </c>
      <c r="I41" s="1">
        <v>6.3E-5</v>
      </c>
      <c r="J41" s="1">
        <v>9.0000000000000002E-6</v>
      </c>
      <c r="K41" s="1">
        <v>0</v>
      </c>
      <c r="L41" s="1">
        <v>7.2999999999999999E-5</v>
      </c>
      <c r="M41" s="1">
        <v>6.6000000000000005E-5</v>
      </c>
    </row>
    <row r="46" spans="1:13" x14ac:dyDescent="0.25">
      <c r="G46" s="1">
        <v>0.3</v>
      </c>
      <c r="I46" s="1">
        <v>6.0000000000000002E-5</v>
      </c>
      <c r="J46" s="1">
        <v>7.9999999999999996E-6</v>
      </c>
      <c r="K46" s="1">
        <v>0</v>
      </c>
      <c r="L46" s="1">
        <v>7.8999999999999996E-5</v>
      </c>
      <c r="M46" s="1">
        <v>6.9999999999999994E-5</v>
      </c>
    </row>
    <row r="51" spans="7:13" x14ac:dyDescent="0.25">
      <c r="G51" s="1">
        <v>0.35</v>
      </c>
      <c r="I51" s="1">
        <v>5.5999999999999999E-5</v>
      </c>
      <c r="J51" s="1">
        <v>5.0000000000000004E-6</v>
      </c>
      <c r="K51" s="1">
        <v>0</v>
      </c>
      <c r="L51" s="1">
        <v>8.2999999999999998E-5</v>
      </c>
      <c r="M51" s="1">
        <v>6.9999999999999994E-5</v>
      </c>
    </row>
    <row r="56" spans="7:13" x14ac:dyDescent="0.25">
      <c r="G56" s="1">
        <v>0.4</v>
      </c>
      <c r="I56" s="1">
        <v>5.1E-5</v>
      </c>
      <c r="J56" s="1">
        <v>3.0000000000000001E-6</v>
      </c>
      <c r="K56" s="1">
        <v>0</v>
      </c>
      <c r="L56" s="1">
        <v>8.6000000000000003E-5</v>
      </c>
      <c r="M56" s="1">
        <v>6.9999999999999994E-5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82" workbookViewId="0">
      <selection activeCell="A81" sqref="A81"/>
    </sheetView>
  </sheetViews>
  <sheetFormatPr defaultRowHeight="15" x14ac:dyDescent="0.25"/>
  <cols>
    <col min="2" max="2" width="13.7109375" customWidth="1"/>
  </cols>
  <sheetData>
    <row r="1" spans="1:22" x14ac:dyDescent="0.25">
      <c r="A1" t="s">
        <v>65</v>
      </c>
      <c r="E1" t="s">
        <v>43</v>
      </c>
      <c r="J1" t="s">
        <v>68</v>
      </c>
      <c r="M1" t="s">
        <v>75</v>
      </c>
      <c r="N1" t="s">
        <v>73</v>
      </c>
      <c r="O1" t="s">
        <v>74</v>
      </c>
      <c r="P1" t="s">
        <v>76</v>
      </c>
      <c r="Q1" t="s">
        <v>80</v>
      </c>
      <c r="R1" t="s">
        <v>88</v>
      </c>
      <c r="S1" t="s">
        <v>89</v>
      </c>
      <c r="U1" t="s">
        <v>77</v>
      </c>
    </row>
    <row r="2" spans="1:22" x14ac:dyDescent="0.25">
      <c r="A2" s="1" t="s">
        <v>30</v>
      </c>
      <c r="B2" s="1">
        <v>7.5999999999999998E-2</v>
      </c>
      <c r="C2" s="1" t="s">
        <v>16</v>
      </c>
      <c r="E2" t="s">
        <v>44</v>
      </c>
      <c r="F2" s="1" t="s">
        <v>45</v>
      </c>
      <c r="G2" s="1" t="s">
        <v>47</v>
      </c>
      <c r="H2" s="1" t="s">
        <v>46</v>
      </c>
      <c r="J2" s="4" t="s">
        <v>13</v>
      </c>
      <c r="K2" s="5">
        <f>B2/B3/B7</f>
        <v>17531.718569780853</v>
      </c>
      <c r="L2" s="1">
        <v>1</v>
      </c>
      <c r="M2" t="s">
        <v>85</v>
      </c>
      <c r="N2" s="1">
        <v>9.3109999999999998E-9</v>
      </c>
      <c r="O2">
        <v>349.65</v>
      </c>
      <c r="P2" s="1">
        <v>1E-4</v>
      </c>
      <c r="Q2">
        <v>1</v>
      </c>
      <c r="R2" s="1">
        <f>N2*P2*Q2*$V$2^2/($V$3*$V$4)</f>
        <v>3.4966324737397106E-6</v>
      </c>
      <c r="S2" s="1">
        <f>$V$2^2/($V$3*$V$4)*Q2^2*N2*P2</f>
        <v>3.496632473739711E-6</v>
      </c>
      <c r="U2" t="s">
        <v>78</v>
      </c>
      <c r="V2">
        <v>96485.336500000005</v>
      </c>
    </row>
    <row r="3" spans="1:22" x14ac:dyDescent="0.25">
      <c r="A3" s="1" t="s">
        <v>14</v>
      </c>
      <c r="B3" s="1">
        <v>2.5499999999999998E-2</v>
      </c>
      <c r="C3" s="1" t="s">
        <v>18</v>
      </c>
      <c r="E3">
        <v>1</v>
      </c>
      <c r="F3">
        <v>1</v>
      </c>
      <c r="G3" s="1">
        <v>1000</v>
      </c>
      <c r="H3" s="1">
        <v>1000</v>
      </c>
      <c r="L3" s="1">
        <v>1</v>
      </c>
      <c r="M3" t="s">
        <v>71</v>
      </c>
      <c r="N3" s="1">
        <v>5.2730000000000003E-9</v>
      </c>
      <c r="O3">
        <v>198</v>
      </c>
      <c r="P3" s="1">
        <v>1E-4</v>
      </c>
      <c r="Q3">
        <v>1</v>
      </c>
      <c r="R3" s="1">
        <f t="shared" ref="R3:R6" si="0">N3*P3*Q3*$V$2^2/($V$3*$V$4)</f>
        <v>1.980210829559607E-6</v>
      </c>
      <c r="S3" s="1">
        <f t="shared" ref="S3:S6" si="1">$V$2^2/($V$3*$V$4)*Q3^2*N3*P3</f>
        <v>1.9802108295596066E-6</v>
      </c>
      <c r="U3" t="s">
        <v>79</v>
      </c>
      <c r="V3">
        <v>8.3144621000000001</v>
      </c>
    </row>
    <row r="4" spans="1:22" x14ac:dyDescent="0.25">
      <c r="E4" s="1">
        <v>1E-3</v>
      </c>
      <c r="F4" s="1">
        <v>1E-3</v>
      </c>
      <c r="G4">
        <v>1</v>
      </c>
      <c r="H4">
        <v>1</v>
      </c>
      <c r="L4" s="1">
        <v>1</v>
      </c>
      <c r="M4" t="s">
        <v>69</v>
      </c>
      <c r="N4" s="1">
        <v>1.8E-9</v>
      </c>
      <c r="O4">
        <v>73.48</v>
      </c>
      <c r="P4" s="1">
        <f>S8</f>
        <v>719.2993829904201</v>
      </c>
      <c r="Q4">
        <v>1</v>
      </c>
      <c r="R4" s="1">
        <f t="shared" si="0"/>
        <v>4.8622339658784588</v>
      </c>
      <c r="S4" s="1">
        <f t="shared" si="1"/>
        <v>4.8622339658784579</v>
      </c>
      <c r="U4" t="s">
        <v>81</v>
      </c>
      <c r="V4">
        <v>298.14999999999998</v>
      </c>
    </row>
    <row r="5" spans="1:22" x14ac:dyDescent="0.25">
      <c r="A5" t="s">
        <v>26</v>
      </c>
      <c r="L5" s="1">
        <v>1</v>
      </c>
      <c r="M5" t="s">
        <v>70</v>
      </c>
      <c r="N5" s="1">
        <v>1.9019999999999998E-9</v>
      </c>
      <c r="O5">
        <v>71.42</v>
      </c>
      <c r="P5" s="1">
        <f>P4</f>
        <v>719.2993829904201</v>
      </c>
      <c r="Q5">
        <v>1</v>
      </c>
      <c r="R5" s="1">
        <f t="shared" si="0"/>
        <v>5.1377605572782379</v>
      </c>
      <c r="S5" s="1">
        <f t="shared" si="1"/>
        <v>5.137760557278237</v>
      </c>
      <c r="U5" t="s">
        <v>82</v>
      </c>
      <c r="V5">
        <f>V2/V3/V4</f>
        <v>38.921748687348185</v>
      </c>
    </row>
    <row r="6" spans="1:22" x14ac:dyDescent="0.25">
      <c r="A6" t="s">
        <v>27</v>
      </c>
      <c r="B6" s="1">
        <f>0.1*100</f>
        <v>10</v>
      </c>
      <c r="E6" t="s">
        <v>48</v>
      </c>
      <c r="F6" t="s">
        <v>49</v>
      </c>
      <c r="L6" s="1">
        <f>1/3</f>
        <v>0.33333333333333331</v>
      </c>
      <c r="M6" t="s">
        <v>72</v>
      </c>
      <c r="N6" s="1">
        <v>5.4099999999999999E-10</v>
      </c>
      <c r="O6">
        <v>61</v>
      </c>
      <c r="P6">
        <v>0</v>
      </c>
      <c r="Q6">
        <v>3</v>
      </c>
      <c r="R6" s="1">
        <f t="shared" si="0"/>
        <v>0</v>
      </c>
      <c r="S6" s="1">
        <f t="shared" si="1"/>
        <v>0</v>
      </c>
      <c r="U6" t="s">
        <v>86</v>
      </c>
      <c r="V6" s="1">
        <v>6.0221399999999997E+23</v>
      </c>
    </row>
    <row r="7" spans="1:22" x14ac:dyDescent="0.25">
      <c r="A7" t="s">
        <v>15</v>
      </c>
      <c r="B7" s="1">
        <v>1.7000000000000001E-4</v>
      </c>
      <c r="E7">
        <v>1</v>
      </c>
      <c r="F7" s="1">
        <v>100000</v>
      </c>
      <c r="Q7" t="s">
        <v>83</v>
      </c>
      <c r="R7" s="1">
        <f>SUM(R2:R3)</f>
        <v>5.4768433032993176E-6</v>
      </c>
      <c r="S7" s="1">
        <f>SUM(S2:S3)</f>
        <v>5.4768433032993176E-6</v>
      </c>
      <c r="U7" t="s">
        <v>87</v>
      </c>
      <c r="V7" s="1">
        <f>V2/V6</f>
        <v>1.6021769088729256E-19</v>
      </c>
    </row>
    <row r="8" spans="1:22" x14ac:dyDescent="0.25">
      <c r="A8" t="s">
        <v>28</v>
      </c>
      <c r="B8">
        <v>1.82</v>
      </c>
      <c r="Q8" s="2" t="s">
        <v>20</v>
      </c>
      <c r="R8" s="1">
        <f>(B6-R7)/($V$2^2/($V$3*$V$4)*(Q4*N4+Q5*N5))</f>
        <v>719.29938299042033</v>
      </c>
      <c r="S8" s="3">
        <f>($B$6-$S$7)/($Q$4^2*$N$4+$Q$5^2*$N$5)*$V$3*$V$4/$V$2^2</f>
        <v>719.2993829904201</v>
      </c>
      <c r="T8" s="3">
        <f>($B$6)/($Q$4^2*$N$4+$Q$5^2*$N$5)*$V$3*$V$4/$V$2^2</f>
        <v>719.29977693963679</v>
      </c>
    </row>
    <row r="9" spans="1:22" x14ac:dyDescent="0.25">
      <c r="A9" t="s">
        <v>29</v>
      </c>
      <c r="B9">
        <v>0.55000000000000004</v>
      </c>
      <c r="Q9" t="s">
        <v>90</v>
      </c>
      <c r="S9" s="1">
        <f>0.001*S8</f>
        <v>0.71929938299042007</v>
      </c>
    </row>
    <row r="10" spans="1:22" x14ac:dyDescent="0.25">
      <c r="A10" t="s">
        <v>8</v>
      </c>
      <c r="B10">
        <f>0.0000001*100^2</f>
        <v>1E-3</v>
      </c>
      <c r="Q10" t="s">
        <v>84</v>
      </c>
      <c r="R10" s="1">
        <f>SUM(R2:R6)</f>
        <v>10</v>
      </c>
      <c r="S10" s="1">
        <f>SUM(S2:S6)</f>
        <v>9.9999999999999982</v>
      </c>
    </row>
    <row r="11" spans="1:22" x14ac:dyDescent="0.25">
      <c r="A11" t="s">
        <v>12</v>
      </c>
      <c r="B11">
        <f>0.000003*100^2</f>
        <v>3.0000000000000002E-2</v>
      </c>
    </row>
    <row r="13" spans="1:22" x14ac:dyDescent="0.25">
      <c r="A13" t="s">
        <v>13</v>
      </c>
      <c r="B13" s="1">
        <f>B2/B3/B7</f>
        <v>17531.718569780853</v>
      </c>
    </row>
    <row r="15" spans="1:22" x14ac:dyDescent="0.25">
      <c r="A15" t="s">
        <v>2</v>
      </c>
      <c r="B15" t="s">
        <v>0</v>
      </c>
      <c r="D15" t="s">
        <v>3</v>
      </c>
      <c r="F15" t="s">
        <v>4</v>
      </c>
      <c r="H15" t="s">
        <v>5</v>
      </c>
      <c r="J15" t="s">
        <v>22</v>
      </c>
      <c r="L15" t="s">
        <v>23</v>
      </c>
      <c r="N15" t="s">
        <v>31</v>
      </c>
    </row>
    <row r="16" spans="1:22" x14ac:dyDescent="0.25">
      <c r="A16" t="s">
        <v>10</v>
      </c>
      <c r="B16" s="1">
        <v>0.11</v>
      </c>
      <c r="J16" s="1">
        <v>0.05</v>
      </c>
    </row>
    <row r="17" spans="1:15" x14ac:dyDescent="0.25">
      <c r="A17" t="s">
        <v>9</v>
      </c>
      <c r="B17" s="1">
        <v>3.5000000000000003E-2</v>
      </c>
      <c r="D17" s="1">
        <v>5.5E-2</v>
      </c>
      <c r="F17" s="1">
        <v>7.4999999999999997E-2</v>
      </c>
      <c r="H17" s="1">
        <v>0.11</v>
      </c>
      <c r="J17" s="1">
        <v>7.4999999999999997E-2</v>
      </c>
      <c r="L17" s="1">
        <v>0.12</v>
      </c>
      <c r="N17" s="1">
        <v>0.17</v>
      </c>
    </row>
    <row r="20" spans="1:15" x14ac:dyDescent="0.25">
      <c r="A20" t="s">
        <v>41</v>
      </c>
      <c r="B20" t="s">
        <v>32</v>
      </c>
      <c r="C20" t="s">
        <v>33</v>
      </c>
      <c r="D20" t="s">
        <v>32</v>
      </c>
      <c r="E20" t="s">
        <v>34</v>
      </c>
      <c r="F20" t="s">
        <v>32</v>
      </c>
      <c r="G20" t="s">
        <v>35</v>
      </c>
      <c r="H20" t="s">
        <v>32</v>
      </c>
      <c r="I20" t="s">
        <v>36</v>
      </c>
      <c r="J20" t="s">
        <v>32</v>
      </c>
      <c r="K20" t="s">
        <v>37</v>
      </c>
      <c r="L20" t="s">
        <v>32</v>
      </c>
      <c r="M20" t="s">
        <v>38</v>
      </c>
      <c r="N20" t="s">
        <v>32</v>
      </c>
      <c r="O20" t="s">
        <v>39</v>
      </c>
    </row>
    <row r="21" spans="1:15" x14ac:dyDescent="0.25">
      <c r="A21" t="s">
        <v>67</v>
      </c>
      <c r="B21">
        <v>2.6981298000000001E-2</v>
      </c>
      <c r="C21">
        <v>4.3310909999999996E-3</v>
      </c>
      <c r="D21">
        <v>6.7407900000000007E-2</v>
      </c>
      <c r="E21">
        <v>6.4893327999999998E-3</v>
      </c>
      <c r="F21">
        <v>1.3467975E-2</v>
      </c>
      <c r="G21" s="1">
        <v>-3.6518474999999999E-6</v>
      </c>
      <c r="H21">
        <v>0.13467974999999999</v>
      </c>
      <c r="I21" s="1">
        <v>-3.6518474999999998E-5</v>
      </c>
    </row>
    <row r="22" spans="1:15" x14ac:dyDescent="0.25">
      <c r="B22">
        <v>2.6567962000000001</v>
      </c>
      <c r="C22">
        <v>0.34418296999999998</v>
      </c>
      <c r="D22">
        <v>2.8588838999999999</v>
      </c>
      <c r="E22">
        <v>0.3506358</v>
      </c>
      <c r="F22">
        <v>0.82258945999999999</v>
      </c>
      <c r="G22">
        <v>9.9560319999999994E-2</v>
      </c>
      <c r="H22">
        <v>0.87625730000000002</v>
      </c>
      <c r="I22">
        <v>8.0022930000000006E-2</v>
      </c>
    </row>
    <row r="23" spans="1:15" x14ac:dyDescent="0.25">
      <c r="B23">
        <v>4.0997285999999997</v>
      </c>
      <c r="C23">
        <v>0.52166639999999997</v>
      </c>
      <c r="D23">
        <v>3.9239423000000002</v>
      </c>
      <c r="E23">
        <v>0.45446876000000003</v>
      </c>
      <c r="F23">
        <v>1.4429099999999999</v>
      </c>
      <c r="G23">
        <v>0.17531425</v>
      </c>
      <c r="H23">
        <v>1.3885845000000001</v>
      </c>
      <c r="I23">
        <v>0.1319449</v>
      </c>
    </row>
    <row r="24" spans="1:15" x14ac:dyDescent="0.25">
      <c r="B24">
        <v>5.0437110000000001</v>
      </c>
      <c r="C24">
        <v>0.63854739999999999</v>
      </c>
      <c r="D24">
        <v>4.7596369999999997</v>
      </c>
      <c r="E24">
        <v>0.51931830000000001</v>
      </c>
      <c r="F24">
        <v>2.157438</v>
      </c>
      <c r="G24">
        <v>0.24453501</v>
      </c>
      <c r="H24">
        <v>1.8738170999999999</v>
      </c>
      <c r="I24">
        <v>0.16868979000000001</v>
      </c>
    </row>
    <row r="25" spans="1:15" x14ac:dyDescent="0.25">
      <c r="B25">
        <v>6.0414523999999998</v>
      </c>
      <c r="C25">
        <v>0.74456789999999995</v>
      </c>
      <c r="D25">
        <v>5.5951275999999996</v>
      </c>
      <c r="E25">
        <v>0.56464499999999995</v>
      </c>
      <c r="F25">
        <v>2.9797555999999998</v>
      </c>
      <c r="G25">
        <v>0.31806496000000001</v>
      </c>
      <c r="H25">
        <v>2.3185096000000001</v>
      </c>
      <c r="I25">
        <v>0.19243045</v>
      </c>
    </row>
    <row r="26" spans="1:15" x14ac:dyDescent="0.25">
      <c r="B26">
        <v>6.8907967000000001</v>
      </c>
      <c r="C26">
        <v>0.82676729999999998</v>
      </c>
      <c r="D26">
        <v>6.3361381999999997</v>
      </c>
      <c r="E26">
        <v>0.59047455000000004</v>
      </c>
      <c r="F26">
        <v>3.8018462999999998</v>
      </c>
      <c r="G26">
        <v>0.36990294000000001</v>
      </c>
      <c r="H26">
        <v>2.8575233999999998</v>
      </c>
      <c r="I26">
        <v>0.22048393999999999</v>
      </c>
    </row>
    <row r="27" spans="1:15" x14ac:dyDescent="0.25">
      <c r="B27">
        <v>7.45695</v>
      </c>
      <c r="C27">
        <v>0.87433629999999996</v>
      </c>
      <c r="D27">
        <v>7.0905490000000002</v>
      </c>
      <c r="E27">
        <v>0.60979276999999998</v>
      </c>
      <c r="F27">
        <v>4.7045630000000003</v>
      </c>
      <c r="G27">
        <v>0.40436541999999998</v>
      </c>
      <c r="H27">
        <v>3.5041676000000002</v>
      </c>
      <c r="I27">
        <v>0.23766223</v>
      </c>
    </row>
    <row r="28" spans="1:15" x14ac:dyDescent="0.25">
      <c r="B28">
        <v>7.9286469999999998</v>
      </c>
      <c r="C28">
        <v>0.90457726000000005</v>
      </c>
      <c r="D28">
        <v>7.7370796000000004</v>
      </c>
      <c r="E28">
        <v>0.61612509999999998</v>
      </c>
      <c r="F28">
        <v>5.6474805000000003</v>
      </c>
      <c r="G28">
        <v>0.41929418000000002</v>
      </c>
      <c r="H28">
        <v>4.4605300000000003</v>
      </c>
      <c r="I28">
        <v>0.25041813000000002</v>
      </c>
    </row>
    <row r="29" spans="1:15" x14ac:dyDescent="0.25">
      <c r="D29">
        <v>7.9795030000000002</v>
      </c>
      <c r="E29">
        <v>0.61605935999999994</v>
      </c>
      <c r="F29">
        <v>6.6711372999999998</v>
      </c>
      <c r="G29">
        <v>0.42769342999999999</v>
      </c>
      <c r="H29">
        <v>5.2551402999999999</v>
      </c>
      <c r="I29">
        <v>0.2502027</v>
      </c>
    </row>
    <row r="30" spans="1:15" x14ac:dyDescent="0.25">
      <c r="F30">
        <v>7.9775763</v>
      </c>
      <c r="G30">
        <v>0.43167758000000001</v>
      </c>
      <c r="H30">
        <v>6.6558780000000004</v>
      </c>
      <c r="I30">
        <v>0.25633050000000002</v>
      </c>
    </row>
    <row r="31" spans="1:15" x14ac:dyDescent="0.25">
      <c r="H31">
        <v>7.9892073000000003</v>
      </c>
      <c r="I31">
        <v>0.25596896000000002</v>
      </c>
    </row>
    <row r="34" spans="1:16" x14ac:dyDescent="0.25">
      <c r="A34" t="s">
        <v>57</v>
      </c>
      <c r="B34" t="s">
        <v>32</v>
      </c>
      <c r="C34" t="s">
        <v>40</v>
      </c>
      <c r="D34" t="s">
        <v>32</v>
      </c>
      <c r="E34" t="s">
        <v>40</v>
      </c>
      <c r="F34" t="s">
        <v>32</v>
      </c>
      <c r="G34" t="s">
        <v>40</v>
      </c>
      <c r="H34" t="s">
        <v>32</v>
      </c>
      <c r="I34" t="s">
        <v>40</v>
      </c>
      <c r="J34" t="s">
        <v>32</v>
      </c>
      <c r="K34" t="s">
        <v>40</v>
      </c>
      <c r="L34" t="s">
        <v>32</v>
      </c>
      <c r="M34" t="s">
        <v>40</v>
      </c>
      <c r="N34" t="s">
        <v>32</v>
      </c>
      <c r="O34" t="s">
        <v>40</v>
      </c>
    </row>
    <row r="35" spans="1:16" x14ac:dyDescent="0.25">
      <c r="A35" t="s">
        <v>67</v>
      </c>
      <c r="B35">
        <v>-5.6488863000000002E-3</v>
      </c>
      <c r="C35">
        <v>-2.0604556E-2</v>
      </c>
      <c r="D35">
        <v>-1.9465119999999999E-2</v>
      </c>
      <c r="E35">
        <v>1.2371221999999999E-2</v>
      </c>
      <c r="F35">
        <v>-1.9418048E-2</v>
      </c>
      <c r="G35">
        <v>-4.1237404E-3</v>
      </c>
      <c r="H35">
        <v>0</v>
      </c>
      <c r="I35">
        <v>0</v>
      </c>
      <c r="J35">
        <v>2.1724674999999999E-2</v>
      </c>
      <c r="K35">
        <v>4.1661802999999999E-3</v>
      </c>
      <c r="L35">
        <v>6.2820319999999999E-2</v>
      </c>
      <c r="M35">
        <v>2.8951063999999999E-2</v>
      </c>
      <c r="N35">
        <v>7.9790520000000004E-3</v>
      </c>
      <c r="O35">
        <v>1.2399515E-2</v>
      </c>
    </row>
    <row r="36" spans="1:16" x14ac:dyDescent="0.25">
      <c r="B36">
        <v>0.48989967000000001</v>
      </c>
      <c r="C36">
        <v>-0.56442904000000005</v>
      </c>
      <c r="D36">
        <v>0.44816852000000001</v>
      </c>
      <c r="E36">
        <v>-0.36653190000000002</v>
      </c>
      <c r="F36">
        <v>0.55761570000000005</v>
      </c>
      <c r="G36">
        <v>-0.25095400000000001</v>
      </c>
      <c r="H36">
        <v>8</v>
      </c>
      <c r="I36">
        <v>0</v>
      </c>
      <c r="J36">
        <v>0.63858305999999998</v>
      </c>
      <c r="K36">
        <v>0.22748476000000001</v>
      </c>
      <c r="L36">
        <v>0.51442529999999997</v>
      </c>
      <c r="M36">
        <v>0.4582869</v>
      </c>
      <c r="N36">
        <v>0.25387037000000001</v>
      </c>
      <c r="O36">
        <v>0.40028575</v>
      </c>
    </row>
    <row r="37" spans="1:16" x14ac:dyDescent="0.25">
      <c r="B37">
        <v>1.0672865</v>
      </c>
      <c r="C37">
        <v>-0.93497149999999996</v>
      </c>
      <c r="D37">
        <v>0.8879108</v>
      </c>
      <c r="E37">
        <v>-0.58876119999999998</v>
      </c>
      <c r="F37">
        <v>1.0382887999999999</v>
      </c>
      <c r="G37">
        <v>-0.39066606999999998</v>
      </c>
      <c r="J37">
        <v>1.2419783</v>
      </c>
      <c r="K37">
        <v>0.36006692000000001</v>
      </c>
      <c r="L37">
        <v>0.88426256000000003</v>
      </c>
      <c r="M37">
        <v>0.6895983</v>
      </c>
      <c r="N37">
        <v>0.48627495999999998</v>
      </c>
      <c r="O37">
        <v>0.70568304999999998</v>
      </c>
    </row>
    <row r="38" spans="1:16" x14ac:dyDescent="0.25">
      <c r="B38">
        <v>1.9464414999999999</v>
      </c>
      <c r="C38">
        <v>-1.2639654</v>
      </c>
      <c r="D38">
        <v>1.3686309999999999</v>
      </c>
      <c r="E38">
        <v>-0.74496823999999995</v>
      </c>
      <c r="F38">
        <v>1.6560652</v>
      </c>
      <c r="G38">
        <v>-0.48899922000000001</v>
      </c>
      <c r="J38">
        <v>2.1884491000000001</v>
      </c>
      <c r="K38">
        <v>0.48475525000000003</v>
      </c>
      <c r="L38">
        <v>1.5284945000000001</v>
      </c>
      <c r="M38">
        <v>0.93768764000000004</v>
      </c>
      <c r="N38">
        <v>0.76005769999999995</v>
      </c>
      <c r="O38">
        <v>0.93689542999999997</v>
      </c>
    </row>
    <row r="39" spans="1:16" x14ac:dyDescent="0.25">
      <c r="B39">
        <v>3.2370237999999998</v>
      </c>
      <c r="C39">
        <v>-1.5100601</v>
      </c>
      <c r="D39">
        <v>2.1375150000000001</v>
      </c>
      <c r="E39">
        <v>-0.90087813000000005</v>
      </c>
      <c r="F39">
        <v>2.6442673000000001</v>
      </c>
      <c r="G39">
        <v>-0.56220800000000004</v>
      </c>
      <c r="J39">
        <v>3.2860279999999999</v>
      </c>
      <c r="K39">
        <v>0.55186679999999999</v>
      </c>
      <c r="L39">
        <v>2.3102298000000001</v>
      </c>
      <c r="M39">
        <v>1.0869485999999999</v>
      </c>
      <c r="N39">
        <v>1.11622</v>
      </c>
      <c r="O39">
        <v>1.1516978</v>
      </c>
    </row>
    <row r="40" spans="1:16" x14ac:dyDescent="0.25">
      <c r="B40">
        <v>4.5272765000000001</v>
      </c>
      <c r="C40">
        <v>-1.64069</v>
      </c>
      <c r="D40">
        <v>2.8238313000000002</v>
      </c>
      <c r="E40">
        <v>-0.97439814000000002</v>
      </c>
      <c r="F40">
        <v>3.5499957000000002</v>
      </c>
      <c r="G40">
        <v>-0.5860168</v>
      </c>
      <c r="J40">
        <v>4.6855159999999998</v>
      </c>
      <c r="K40">
        <v>0.61104214000000001</v>
      </c>
      <c r="L40">
        <v>3.3116126000000001</v>
      </c>
      <c r="M40">
        <v>1.2034461000000001</v>
      </c>
      <c r="N40">
        <v>1.6233957999999999</v>
      </c>
      <c r="O40">
        <v>1.3419132</v>
      </c>
    </row>
    <row r="41" spans="1:16" x14ac:dyDescent="0.25">
      <c r="B41">
        <v>6.2290273000000003</v>
      </c>
      <c r="C41">
        <v>-1.7131631</v>
      </c>
      <c r="D41">
        <v>4.0590070000000003</v>
      </c>
      <c r="E41">
        <v>-1.0391048000000001</v>
      </c>
      <c r="F41">
        <v>6.1572155999999998</v>
      </c>
      <c r="G41">
        <v>-0.5915764</v>
      </c>
      <c r="J41">
        <v>6.5516724999999996</v>
      </c>
      <c r="K41">
        <v>0.62946104999999997</v>
      </c>
      <c r="L41">
        <v>4.8482979999999998</v>
      </c>
      <c r="M41">
        <v>1.2710104</v>
      </c>
      <c r="N41">
        <v>1.9936096999999999</v>
      </c>
      <c r="O41">
        <v>1.441265</v>
      </c>
    </row>
    <row r="42" spans="1:16" x14ac:dyDescent="0.25">
      <c r="B42">
        <v>7.4915060000000002</v>
      </c>
      <c r="C42">
        <v>-1.7283565999999999</v>
      </c>
      <c r="D42">
        <v>5.198035</v>
      </c>
      <c r="E42">
        <v>-1.0709206</v>
      </c>
      <c r="F42">
        <v>8.0234430000000003</v>
      </c>
      <c r="G42">
        <v>-0.59789990000000004</v>
      </c>
      <c r="J42">
        <v>7.9924683999999999</v>
      </c>
      <c r="K42">
        <v>0.63919395000000001</v>
      </c>
      <c r="L42">
        <v>6.1381506999999997</v>
      </c>
      <c r="M42">
        <v>1.2805877000000001</v>
      </c>
      <c r="N42">
        <v>2.4187824999999998</v>
      </c>
      <c r="O42">
        <v>1.5159309000000001</v>
      </c>
    </row>
    <row r="43" spans="1:16" x14ac:dyDescent="0.25">
      <c r="B43">
        <v>7.9580570000000002</v>
      </c>
      <c r="C43">
        <v>-1.7278756</v>
      </c>
      <c r="D43">
        <v>6.5840360000000002</v>
      </c>
      <c r="E43">
        <v>-1.0942342</v>
      </c>
      <c r="L43">
        <v>7.9905853000000002</v>
      </c>
      <c r="M43">
        <v>1.2989923999999999</v>
      </c>
      <c r="N43">
        <v>3.2144282</v>
      </c>
      <c r="O43">
        <v>1.5992261999999999</v>
      </c>
    </row>
    <row r="44" spans="1:16" x14ac:dyDescent="0.25">
      <c r="D44">
        <v>7.6817793999999999</v>
      </c>
      <c r="E44">
        <v>-1.0848549999999999</v>
      </c>
      <c r="N44">
        <v>3.9415339999999999</v>
      </c>
      <c r="O44">
        <v>1.6577082999999999</v>
      </c>
    </row>
    <row r="45" spans="1:16" x14ac:dyDescent="0.25">
      <c r="D45">
        <v>8.0111559999999997</v>
      </c>
      <c r="E45">
        <v>-1.1010104000000001</v>
      </c>
      <c r="N45">
        <v>5.1078169999999998</v>
      </c>
      <c r="O45">
        <v>1.6919006999999999</v>
      </c>
    </row>
    <row r="46" spans="1:16" x14ac:dyDescent="0.25">
      <c r="N46">
        <v>6.1369499999999997</v>
      </c>
      <c r="O46">
        <v>1.7012092000000001</v>
      </c>
    </row>
    <row r="47" spans="1:16" x14ac:dyDescent="0.25">
      <c r="N47">
        <v>7.9756393000000001</v>
      </c>
      <c r="O47">
        <v>1.7278472</v>
      </c>
    </row>
    <row r="48" spans="1:16" x14ac:dyDescent="0.25">
      <c r="A48" t="s">
        <v>2</v>
      </c>
      <c r="B48" t="s">
        <v>51</v>
      </c>
      <c r="D48" t="s">
        <v>52</v>
      </c>
      <c r="F48" t="s">
        <v>3</v>
      </c>
      <c r="H48" t="s">
        <v>55</v>
      </c>
      <c r="J48" t="s">
        <v>4</v>
      </c>
      <c r="L48" t="s">
        <v>54</v>
      </c>
      <c r="N48" t="s">
        <v>5</v>
      </c>
      <c r="P48" t="s">
        <v>53</v>
      </c>
    </row>
    <row r="49" spans="1:17" x14ac:dyDescent="0.25">
      <c r="A49" t="s">
        <v>20</v>
      </c>
      <c r="B49" s="1">
        <v>100</v>
      </c>
      <c r="F49" s="1">
        <v>10</v>
      </c>
      <c r="J49">
        <v>1</v>
      </c>
      <c r="N49" s="1">
        <v>0.1</v>
      </c>
    </row>
    <row r="50" spans="1:17" x14ac:dyDescent="0.25">
      <c r="A50" t="s">
        <v>50</v>
      </c>
      <c r="B50" s="1">
        <v>1.1000000000000001</v>
      </c>
      <c r="F50" s="1">
        <v>0.15</v>
      </c>
      <c r="J50" s="1">
        <v>1.6E-2</v>
      </c>
      <c r="N50" s="1">
        <v>2E-3</v>
      </c>
    </row>
    <row r="51" spans="1:17" x14ac:dyDescent="0.25">
      <c r="A51" t="s">
        <v>91</v>
      </c>
      <c r="B51" s="3">
        <f>(B50-$S$7)/($Q$4^2*$N$4+$Q$5^2*$N$5)*$V$3*$V$4/$V$2^2</f>
        <v>79.122581514143391</v>
      </c>
      <c r="F51" s="3">
        <f>(F50-$S$7)/($Q$4^2*$N$4+$Q$5^2*$N$5)*$V$3*$V$4/$V$2^2</f>
        <v>10.789102704877912</v>
      </c>
      <c r="J51" s="3">
        <f>(J50-$S$7)/($Q$4^2*$N$4+$Q$5^2*$N$5)*$V$3*$V$4/$V$2^2</f>
        <v>1.1504856938867791</v>
      </c>
      <c r="N51" s="3">
        <f>(N50-$S$7)/($Q$4^2*$N$4+$Q$5^2*$N$5)*$V$3*$V$4/$V$2^2</f>
        <v>0.14346600617128769</v>
      </c>
    </row>
    <row r="52" spans="1:17" x14ac:dyDescent="0.25">
      <c r="A52" t="s">
        <v>92</v>
      </c>
      <c r="B52" s="3">
        <f>(B$50)/($Q$4^2*$N$4+$Q$5^2*$N$5)*$V$3*$V$4/$V$2^2</f>
        <v>79.122975463360049</v>
      </c>
      <c r="F52" s="3">
        <f>(F$50)/($Q$4^2*$N$4+$Q$5^2*$N$5)*$V$3*$V$4/$V$2^2</f>
        <v>10.789496654094552</v>
      </c>
      <c r="J52" s="3">
        <f>(J$50)/($Q$4^2*$N$4+$Q$5^2*$N$5)*$V$3*$V$4/$V$2^2</f>
        <v>1.1508796431034187</v>
      </c>
      <c r="N52" s="3">
        <f>(N$50)/($Q$4^2*$N$4+$Q$5^2*$N$5)*$V$3*$V$4/$V$2^2</f>
        <v>0.14385995538792734</v>
      </c>
    </row>
    <row r="54" spans="1:17" x14ac:dyDescent="0.25">
      <c r="A54" t="s">
        <v>56</v>
      </c>
      <c r="B54" t="s">
        <v>7</v>
      </c>
      <c r="C54" t="s">
        <v>42</v>
      </c>
      <c r="D54" t="s">
        <v>7</v>
      </c>
      <c r="E54" t="s">
        <v>42</v>
      </c>
      <c r="F54" t="s">
        <v>7</v>
      </c>
      <c r="G54" t="s">
        <v>42</v>
      </c>
      <c r="H54" t="s">
        <v>7</v>
      </c>
      <c r="I54" t="s">
        <v>42</v>
      </c>
      <c r="J54" t="s">
        <v>7</v>
      </c>
      <c r="K54" t="s">
        <v>42</v>
      </c>
      <c r="L54" t="s">
        <v>7</v>
      </c>
      <c r="M54" t="s">
        <v>42</v>
      </c>
      <c r="N54" t="s">
        <v>7</v>
      </c>
      <c r="O54" t="s">
        <v>42</v>
      </c>
      <c r="P54" t="s">
        <v>7</v>
      </c>
      <c r="Q54" t="s">
        <v>42</v>
      </c>
    </row>
    <row r="55" spans="1:17" x14ac:dyDescent="0.25">
      <c r="A55" t="s">
        <v>66</v>
      </c>
      <c r="B55">
        <v>2.5188875999999998E-3</v>
      </c>
      <c r="C55" s="1">
        <v>-4.1854537000000002E-10</v>
      </c>
      <c r="D55">
        <v>5.0409477000000001E-2</v>
      </c>
      <c r="E55" s="1">
        <v>3.3148792000000002E-6</v>
      </c>
      <c r="F55">
        <v>2.5252324999999998E-3</v>
      </c>
      <c r="G55" s="1">
        <v>6.6423149999999995E-7</v>
      </c>
      <c r="H55">
        <v>5.2909329999999997E-2</v>
      </c>
      <c r="I55" s="1">
        <v>1.3205106E-6</v>
      </c>
      <c r="J55">
        <v>2.5220602000000001E-3</v>
      </c>
      <c r="K55" s="1">
        <v>3.3190648E-7</v>
      </c>
      <c r="L55">
        <v>4.7865211999999997E-2</v>
      </c>
      <c r="M55" s="1">
        <v>6.5669770000000002E-7</v>
      </c>
      <c r="N55">
        <v>-2.5093704000000001E-3</v>
      </c>
      <c r="O55" s="1">
        <v>9.9739360000000005E-7</v>
      </c>
      <c r="P55">
        <v>5.5421874000000003E-2</v>
      </c>
      <c r="Q55" s="1">
        <v>6.55442E-7</v>
      </c>
    </row>
    <row r="56" spans="1:17" x14ac:dyDescent="0.25">
      <c r="B56">
        <v>0.37304916999999999</v>
      </c>
      <c r="C56" s="1">
        <v>2.6524055999999999E-5</v>
      </c>
      <c r="D56">
        <v>0.14366226000000001</v>
      </c>
      <c r="E56" s="1">
        <v>8.9489190000000003E-6</v>
      </c>
      <c r="F56">
        <v>0.4307742</v>
      </c>
      <c r="G56" s="1">
        <v>4.5809789999999999E-6</v>
      </c>
      <c r="H56">
        <v>0.14359564</v>
      </c>
      <c r="I56" s="1">
        <v>1.970093E-6</v>
      </c>
      <c r="J56">
        <v>0.76071679999999997</v>
      </c>
      <c r="K56" s="1">
        <v>1.2028994000000001E-6</v>
      </c>
      <c r="L56">
        <v>1.0629833</v>
      </c>
      <c r="M56" s="1">
        <v>1.1526739E-6</v>
      </c>
      <c r="N56">
        <v>1.4861532</v>
      </c>
      <c r="O56" s="1">
        <v>7.5003330000000001E-7</v>
      </c>
      <c r="P56">
        <v>0.78590249999999995</v>
      </c>
      <c r="Q56" s="1">
        <v>8.6638890000000005E-7</v>
      </c>
    </row>
    <row r="57" spans="1:17" x14ac:dyDescent="0.25">
      <c r="B57">
        <v>0.83178174000000005</v>
      </c>
      <c r="C57" s="1">
        <v>5.7354106999999999E-5</v>
      </c>
      <c r="D57">
        <v>0.23692453999999999</v>
      </c>
      <c r="E57" s="1">
        <v>1.5579933E-5</v>
      </c>
      <c r="F57">
        <v>0.72048752999999999</v>
      </c>
      <c r="G57" s="1">
        <v>8.8530710000000007E-6</v>
      </c>
      <c r="H57">
        <v>0.23680082</v>
      </c>
      <c r="I57" s="1">
        <v>2.6192569999999999E-6</v>
      </c>
      <c r="J57">
        <v>1.4005491999999999</v>
      </c>
      <c r="K57" s="1">
        <v>4.7521639999999999E-6</v>
      </c>
      <c r="L57">
        <v>1.1587106</v>
      </c>
      <c r="M57" s="1">
        <v>2.1337444000000001E-6</v>
      </c>
      <c r="N57">
        <v>1.8413322999999999</v>
      </c>
      <c r="O57" s="1">
        <v>2.3526435999999999E-6</v>
      </c>
      <c r="P57">
        <v>1.0629833</v>
      </c>
      <c r="Q57" s="1">
        <v>1.1526739E-6</v>
      </c>
    </row>
    <row r="58" spans="1:17" x14ac:dyDescent="0.25">
      <c r="B58">
        <v>1.1871955000000001</v>
      </c>
      <c r="C58" s="1">
        <v>8.3548769999999993E-5</v>
      </c>
      <c r="D58">
        <v>0.32513955</v>
      </c>
      <c r="E58" s="1">
        <v>2.121481E-5</v>
      </c>
      <c r="F58">
        <v>1.0555502999999999</v>
      </c>
      <c r="G58" s="1">
        <v>1.4114606E-5</v>
      </c>
      <c r="H58">
        <v>0.33000284000000002</v>
      </c>
      <c r="I58" s="1">
        <v>2.9360958000000002E-6</v>
      </c>
      <c r="J58">
        <v>1.7028378</v>
      </c>
      <c r="K58" s="1">
        <v>7.0282139999999999E-6</v>
      </c>
      <c r="L58">
        <v>1.2418370000000001</v>
      </c>
      <c r="M58" s="1">
        <v>2.4522573999999998E-6</v>
      </c>
      <c r="N58">
        <v>2.0050599999999998</v>
      </c>
      <c r="O58" s="1">
        <v>2.3254380999999999E-6</v>
      </c>
      <c r="P58">
        <v>1.2493841999999999</v>
      </c>
      <c r="Q58" s="1">
        <v>1.4540265999999999E-6</v>
      </c>
    </row>
    <row r="59" spans="1:17" x14ac:dyDescent="0.25">
      <c r="B59">
        <v>1.4443410000000001</v>
      </c>
      <c r="C59" s="1">
        <v>1.0643650600000001E-4</v>
      </c>
      <c r="D59">
        <v>0.41838913999999999</v>
      </c>
      <c r="E59" s="1">
        <v>2.6516524000000002E-5</v>
      </c>
      <c r="F59">
        <v>1.3528583999999999</v>
      </c>
      <c r="G59" s="1">
        <v>2.2373342E-5</v>
      </c>
      <c r="H59">
        <v>0.42321120000000001</v>
      </c>
      <c r="I59" s="1">
        <v>3.9175848000000003E-6</v>
      </c>
      <c r="J59">
        <v>1.9220128000000001</v>
      </c>
      <c r="K59" s="1">
        <v>1.03150505E-5</v>
      </c>
      <c r="L59">
        <v>1.3350549</v>
      </c>
      <c r="M59" s="1">
        <v>4.4307209999999997E-6</v>
      </c>
      <c r="P59">
        <v>1.3400642</v>
      </c>
      <c r="Q59" s="1">
        <v>1.438959E-6</v>
      </c>
    </row>
    <row r="60" spans="1:17" x14ac:dyDescent="0.25">
      <c r="B60">
        <v>1.6259294</v>
      </c>
      <c r="C60" s="1">
        <v>1.3033378E-4</v>
      </c>
      <c r="D60">
        <v>0.51416713000000003</v>
      </c>
      <c r="E60" s="1">
        <v>3.2814794E-5</v>
      </c>
      <c r="F60">
        <v>1.5317597000000001</v>
      </c>
      <c r="G60" s="1">
        <v>2.8657802000000001E-5</v>
      </c>
      <c r="H60">
        <v>0.5113818</v>
      </c>
      <c r="I60" s="1">
        <v>4.8999103999999999E-6</v>
      </c>
      <c r="J60">
        <v>2.000111</v>
      </c>
      <c r="K60" s="1">
        <v>1.1631375999999999E-5</v>
      </c>
      <c r="L60">
        <v>1.4282664</v>
      </c>
      <c r="M60" s="1">
        <v>5.7445349999999997E-6</v>
      </c>
      <c r="P60">
        <v>1.4282252</v>
      </c>
      <c r="Q60" s="1">
        <v>1.4243099E-6</v>
      </c>
    </row>
    <row r="61" spans="1:17" x14ac:dyDescent="0.25">
      <c r="B61">
        <v>1.7218245999999999</v>
      </c>
      <c r="C61" s="1">
        <v>1.4892807000000001E-4</v>
      </c>
      <c r="D61">
        <v>0.60238849999999999</v>
      </c>
      <c r="E61" s="1">
        <v>3.9114320000000001E-5</v>
      </c>
      <c r="F61">
        <v>1.6829723000000001</v>
      </c>
      <c r="G61" s="1">
        <v>3.6940814999999998E-5</v>
      </c>
      <c r="H61">
        <v>0.60458696000000001</v>
      </c>
      <c r="I61" s="1">
        <v>5.5490746000000001E-6</v>
      </c>
      <c r="L61">
        <v>1.5240127000000001</v>
      </c>
      <c r="M61" s="1">
        <v>8.719556E-6</v>
      </c>
      <c r="P61">
        <v>1.5239525</v>
      </c>
      <c r="Q61" s="1">
        <v>2.4053802E-6</v>
      </c>
    </row>
    <row r="62" spans="1:17" x14ac:dyDescent="0.25">
      <c r="B62">
        <v>1.8051351</v>
      </c>
      <c r="C62" s="1">
        <v>1.6852144000000001E-4</v>
      </c>
      <c r="D62">
        <v>0.69312240000000003</v>
      </c>
      <c r="E62" s="1">
        <v>4.4748776000000002E-5</v>
      </c>
      <c r="F62">
        <v>1.8493234999999999</v>
      </c>
      <c r="G62" s="1">
        <v>4.7879915999999999E-5</v>
      </c>
      <c r="H62">
        <v>0.69779849999999999</v>
      </c>
      <c r="I62" s="1">
        <v>6.8628883000000003E-6</v>
      </c>
      <c r="L62">
        <v>1.6197526</v>
      </c>
      <c r="M62" s="1">
        <v>1.1029926E-5</v>
      </c>
      <c r="P62">
        <v>1.6095946000000001</v>
      </c>
      <c r="Q62" s="1">
        <v>2.3911496000000002E-6</v>
      </c>
    </row>
    <row r="63" spans="1:17" x14ac:dyDescent="0.25">
      <c r="B63">
        <v>1.8733704</v>
      </c>
      <c r="C63" s="1">
        <v>1.9210519999999999E-4</v>
      </c>
      <c r="D63">
        <v>0.78889719999999997</v>
      </c>
      <c r="E63" s="1">
        <v>5.0714723E-5</v>
      </c>
      <c r="F63">
        <v>1.9476553000000001</v>
      </c>
      <c r="G63" s="1">
        <v>5.7833342000000002E-5</v>
      </c>
      <c r="H63">
        <v>0.78597229999999996</v>
      </c>
      <c r="I63" s="1">
        <v>8.1775400000000003E-6</v>
      </c>
      <c r="L63">
        <v>1.7079422</v>
      </c>
      <c r="M63" s="1">
        <v>1.4006202E-5</v>
      </c>
      <c r="P63">
        <v>1.7053218999999999</v>
      </c>
      <c r="Q63" s="1">
        <v>3.3722199999999998E-6</v>
      </c>
    </row>
    <row r="64" spans="1:17" x14ac:dyDescent="0.25">
      <c r="B64">
        <v>1.9340743</v>
      </c>
      <c r="C64" s="1">
        <v>2.1834883999999999E-4</v>
      </c>
      <c r="D64">
        <v>0.87710589999999999</v>
      </c>
      <c r="E64" s="1">
        <v>5.5684947999999997E-5</v>
      </c>
      <c r="F64">
        <v>1.9930429999999999</v>
      </c>
      <c r="G64" s="1">
        <v>6.2810686E-5</v>
      </c>
      <c r="H64">
        <v>0.88170904000000005</v>
      </c>
      <c r="I64" s="1">
        <v>1.0155583999999999E-5</v>
      </c>
      <c r="L64">
        <v>1.7961286999999999</v>
      </c>
      <c r="M64" s="1">
        <v>1.6650152000000001E-5</v>
      </c>
      <c r="P64">
        <v>1.7934861</v>
      </c>
      <c r="Q64" s="1">
        <v>3.6898959999999999E-6</v>
      </c>
    </row>
    <row r="65" spans="4:17" x14ac:dyDescent="0.25">
      <c r="D65">
        <v>0.97036500000000003</v>
      </c>
      <c r="E65" s="1">
        <v>6.1983635999999999E-5</v>
      </c>
      <c r="H65">
        <v>0.96987959999999995</v>
      </c>
      <c r="I65" s="1">
        <v>1.113791E-5</v>
      </c>
      <c r="L65">
        <v>1.8893625000000001</v>
      </c>
      <c r="M65" s="1">
        <v>2.0290242999999999E-5</v>
      </c>
      <c r="P65">
        <v>1.8892133</v>
      </c>
      <c r="Q65" s="1">
        <v>4.6709660000000002E-6</v>
      </c>
    </row>
    <row r="66" spans="4:17" x14ac:dyDescent="0.25">
      <c r="D66">
        <v>1.0585800000000001</v>
      </c>
      <c r="E66" s="1">
        <v>6.7618515000000004E-5</v>
      </c>
      <c r="H66">
        <v>1.0656196</v>
      </c>
      <c r="I66" s="1">
        <v>1.3448280999999999E-5</v>
      </c>
      <c r="L66">
        <v>1.9750395000000001</v>
      </c>
      <c r="M66" s="1">
        <v>2.3931587000000001E-5</v>
      </c>
      <c r="P66">
        <v>1.977384</v>
      </c>
      <c r="Q66" s="1">
        <v>5.6532920000000004E-6</v>
      </c>
    </row>
    <row r="67" spans="4:17" x14ac:dyDescent="0.25">
      <c r="D67">
        <v>1.1518486999999999</v>
      </c>
      <c r="E67" s="1">
        <v>7.4914179999999994E-5</v>
      </c>
      <c r="H67">
        <v>1.1512871</v>
      </c>
      <c r="I67" s="1">
        <v>1.6092649999999999E-5</v>
      </c>
    </row>
    <row r="68" spans="4:17" x14ac:dyDescent="0.25">
      <c r="D68">
        <v>1.2426079999999999</v>
      </c>
      <c r="E68" s="1">
        <v>8.3207239999999994E-5</v>
      </c>
      <c r="H68">
        <v>1.2495586999999999</v>
      </c>
      <c r="I68" s="1">
        <v>1.9731901999999999E-5</v>
      </c>
    </row>
    <row r="69" spans="4:17" x14ac:dyDescent="0.25">
      <c r="D69">
        <v>1.3384176000000001</v>
      </c>
      <c r="E69" s="1">
        <v>9.2828755000000005E-5</v>
      </c>
      <c r="H69">
        <v>1.3377546</v>
      </c>
      <c r="I69" s="1">
        <v>2.337283E-5</v>
      </c>
    </row>
    <row r="70" spans="4:17" x14ac:dyDescent="0.25">
      <c r="D70">
        <v>1.4292085999999999</v>
      </c>
      <c r="E70" s="1">
        <v>1.0444507E-4</v>
      </c>
      <c r="H70">
        <v>1.4284916999999999</v>
      </c>
      <c r="I70" s="1">
        <v>2.9339611999999999E-5</v>
      </c>
    </row>
    <row r="71" spans="4:17" x14ac:dyDescent="0.25">
      <c r="D71">
        <v>1.5225629000000001</v>
      </c>
      <c r="E71" s="1">
        <v>1.2071351E-4</v>
      </c>
      <c r="H71">
        <v>1.5192382</v>
      </c>
      <c r="I71" s="1">
        <v>3.630337E-5</v>
      </c>
    </row>
    <row r="72" spans="4:17" x14ac:dyDescent="0.25">
      <c r="D72">
        <v>1.6083826999999999</v>
      </c>
      <c r="E72" s="1">
        <v>1.3930947E-4</v>
      </c>
      <c r="H72">
        <v>1.6150321000000001</v>
      </c>
      <c r="I72" s="1">
        <v>4.4263266000000001E-5</v>
      </c>
    </row>
    <row r="73" spans="4:17" x14ac:dyDescent="0.25">
      <c r="D73">
        <v>1.6967817999999999</v>
      </c>
      <c r="E73" s="1">
        <v>1.6421921000000001E-4</v>
      </c>
      <c r="H73">
        <v>1.7032788000000001</v>
      </c>
      <c r="I73" s="1">
        <v>5.3221392999999999E-5</v>
      </c>
    </row>
    <row r="74" spans="4:17" x14ac:dyDescent="0.25">
      <c r="D74">
        <v>1.7852093</v>
      </c>
      <c r="E74" s="1">
        <v>1.9211985999999999E-4</v>
      </c>
      <c r="H74">
        <v>1.7940571000000001</v>
      </c>
      <c r="I74" s="1">
        <v>6.3508400000000003E-5</v>
      </c>
    </row>
    <row r="75" spans="4:17" x14ac:dyDescent="0.25">
      <c r="H75">
        <v>1.8823354999999999</v>
      </c>
      <c r="I75" s="1">
        <v>7.5789780000000003E-5</v>
      </c>
    </row>
    <row r="76" spans="4:17" x14ac:dyDescent="0.25">
      <c r="H76">
        <v>1.9756518999999999</v>
      </c>
      <c r="I76" s="1">
        <v>8.8070316E-5</v>
      </c>
    </row>
    <row r="82" spans="1:9" x14ac:dyDescent="0.25">
      <c r="A82" t="s">
        <v>2</v>
      </c>
      <c r="B82" t="s">
        <v>0</v>
      </c>
      <c r="D82" t="s">
        <v>3</v>
      </c>
      <c r="F82" t="s">
        <v>4</v>
      </c>
      <c r="H82" t="s">
        <v>5</v>
      </c>
    </row>
    <row r="83" spans="1:9" x14ac:dyDescent="0.25">
      <c r="A83" t="s">
        <v>7</v>
      </c>
      <c r="B83">
        <v>4.5</v>
      </c>
      <c r="D83">
        <v>3.5</v>
      </c>
      <c r="F83">
        <v>2.5</v>
      </c>
      <c r="H83">
        <v>1.5</v>
      </c>
    </row>
    <row r="84" spans="1:9" x14ac:dyDescent="0.25">
      <c r="A84" t="s">
        <v>10</v>
      </c>
      <c r="B84" s="1">
        <v>0.11</v>
      </c>
    </row>
    <row r="85" spans="1:9" x14ac:dyDescent="0.25">
      <c r="A85" t="s">
        <v>9</v>
      </c>
      <c r="B85" s="1">
        <v>7.4999999999999997E-2</v>
      </c>
    </row>
    <row r="86" spans="1:9" x14ac:dyDescent="0.25">
      <c r="B86" s="1"/>
    </row>
    <row r="87" spans="1:9" x14ac:dyDescent="0.25">
      <c r="A87" t="s">
        <v>60</v>
      </c>
      <c r="B87" t="s">
        <v>58</v>
      </c>
      <c r="C87" t="s">
        <v>59</v>
      </c>
      <c r="D87" t="s">
        <v>58</v>
      </c>
      <c r="E87" t="s">
        <v>59</v>
      </c>
      <c r="F87" t="s">
        <v>58</v>
      </c>
      <c r="G87" t="s">
        <v>59</v>
      </c>
      <c r="H87" t="s">
        <v>58</v>
      </c>
      <c r="I87" t="s">
        <v>59</v>
      </c>
    </row>
    <row r="88" spans="1:9" x14ac:dyDescent="0.25">
      <c r="B88">
        <v>-3.8435215999999999</v>
      </c>
      <c r="C88">
        <v>1.8742932000000001</v>
      </c>
      <c r="D88">
        <v>-3.8325045000000002</v>
      </c>
      <c r="E88">
        <v>1.4453659999999999</v>
      </c>
      <c r="F88">
        <v>-3.7927119999999999</v>
      </c>
      <c r="G88">
        <v>1.0312861</v>
      </c>
      <c r="H88">
        <v>-3.7914002</v>
      </c>
      <c r="I88">
        <v>0.63192269999999995</v>
      </c>
    </row>
    <row r="89" spans="1:9" x14ac:dyDescent="0.25">
      <c r="B89">
        <v>-3.5923767</v>
      </c>
      <c r="C89">
        <v>1.4680203000000001</v>
      </c>
      <c r="D89">
        <v>-3.7167222</v>
      </c>
      <c r="E89">
        <v>1.2976780000000001</v>
      </c>
      <c r="F89">
        <v>-3.3885431000000001</v>
      </c>
      <c r="G89">
        <v>0.83978545999999998</v>
      </c>
      <c r="H89">
        <v>-3.2433052</v>
      </c>
      <c r="I89">
        <v>0.49986746999999998</v>
      </c>
    </row>
    <row r="90" spans="1:9" x14ac:dyDescent="0.25">
      <c r="B90">
        <v>-3.2359078000000001</v>
      </c>
      <c r="C90">
        <v>1.1728874</v>
      </c>
      <c r="D90">
        <v>-3.4759872000000001</v>
      </c>
      <c r="E90">
        <v>1.1354419</v>
      </c>
      <c r="F90">
        <v>-3.0037847000000002</v>
      </c>
      <c r="G90">
        <v>0.70741229999999999</v>
      </c>
      <c r="H90">
        <v>-2.8010199999999998</v>
      </c>
      <c r="I90">
        <v>0.40458462000000001</v>
      </c>
    </row>
    <row r="91" spans="1:9" x14ac:dyDescent="0.25">
      <c r="B91">
        <v>-2.8026719999999998</v>
      </c>
      <c r="C91">
        <v>0.90748669999999998</v>
      </c>
      <c r="D91">
        <v>-3.1391472999999999</v>
      </c>
      <c r="E91">
        <v>0.96599716000000002</v>
      </c>
      <c r="F91">
        <v>-2.5420889999999998</v>
      </c>
      <c r="G91">
        <v>0.55300190000000005</v>
      </c>
      <c r="H91">
        <v>-2.2241494999999998</v>
      </c>
      <c r="I91">
        <v>0.28737667</v>
      </c>
    </row>
    <row r="92" spans="1:9" x14ac:dyDescent="0.25">
      <c r="B92">
        <v>-2.2157562</v>
      </c>
      <c r="C92">
        <v>0.65717630000000005</v>
      </c>
      <c r="D92">
        <v>-2.6291929999999999</v>
      </c>
      <c r="E92">
        <v>0.74511963000000003</v>
      </c>
      <c r="F92">
        <v>-2.0612260999999998</v>
      </c>
      <c r="G92">
        <v>0.41342008000000002</v>
      </c>
      <c r="H92">
        <v>-1.6473519999999999</v>
      </c>
      <c r="I92">
        <v>0.19235559999999999</v>
      </c>
    </row>
    <row r="93" spans="1:9" x14ac:dyDescent="0.25">
      <c r="B93">
        <v>-1.5133983</v>
      </c>
      <c r="C93">
        <v>0.36271661999999999</v>
      </c>
      <c r="D93">
        <v>-2.0327907000000001</v>
      </c>
      <c r="E93">
        <v>0.53180605000000003</v>
      </c>
      <c r="F93">
        <v>-1.3880566000000001</v>
      </c>
      <c r="G93">
        <v>0.22983857999999999</v>
      </c>
      <c r="H93">
        <v>-0.91675300000000004</v>
      </c>
      <c r="I93">
        <v>7.5446849999999996E-2</v>
      </c>
    </row>
    <row r="94" spans="1:9" x14ac:dyDescent="0.25">
      <c r="B94">
        <v>-0.95535517000000003</v>
      </c>
      <c r="C94">
        <v>0.12714138999999999</v>
      </c>
      <c r="D94">
        <v>-1.4748447</v>
      </c>
      <c r="E94">
        <v>0.32581332000000002</v>
      </c>
      <c r="F94">
        <v>-0.70520629999999995</v>
      </c>
      <c r="G94">
        <v>2.4088912000000001E-2</v>
      </c>
      <c r="H94">
        <v>-0.17654602</v>
      </c>
      <c r="I94">
        <v>-4.1443187999999999E-2</v>
      </c>
    </row>
    <row r="95" spans="1:9" x14ac:dyDescent="0.25">
      <c r="B95">
        <v>-0.35892853000000002</v>
      </c>
      <c r="C95">
        <v>-9.3567810000000001E-2</v>
      </c>
      <c r="D95">
        <v>-1.0996455999999999</v>
      </c>
      <c r="E95">
        <v>0.17863023</v>
      </c>
      <c r="F95">
        <v>0.13142108999999999</v>
      </c>
      <c r="G95">
        <v>-0.19615278999999999</v>
      </c>
      <c r="H95">
        <v>0.42912423999999999</v>
      </c>
      <c r="I95">
        <v>-0.15119940000000001</v>
      </c>
    </row>
    <row r="96" spans="1:9" x14ac:dyDescent="0.25">
      <c r="B96">
        <v>0.25683563999999998</v>
      </c>
      <c r="C96">
        <v>-0.35121770000000002</v>
      </c>
      <c r="D96">
        <v>-0.73412759999999999</v>
      </c>
      <c r="E96">
        <v>5.3615286999999998E-2</v>
      </c>
      <c r="F96">
        <v>1.1315793000000001</v>
      </c>
      <c r="G96">
        <v>-0.47524157</v>
      </c>
      <c r="H96">
        <v>0.88099309999999997</v>
      </c>
      <c r="I96">
        <v>-0.23906796</v>
      </c>
    </row>
    <row r="97" spans="1:9" x14ac:dyDescent="0.25">
      <c r="B97">
        <v>0.94956119999999999</v>
      </c>
      <c r="C97">
        <v>-0.63830050000000005</v>
      </c>
      <c r="D97">
        <v>-9.9220216E-2</v>
      </c>
      <c r="E97">
        <v>-0.18181035000000001</v>
      </c>
      <c r="F97">
        <v>1.7759731999999999</v>
      </c>
      <c r="G97">
        <v>-0.6736704</v>
      </c>
      <c r="H97">
        <v>1.3904860000000001</v>
      </c>
      <c r="I97">
        <v>-0.31942868000000002</v>
      </c>
    </row>
    <row r="98" spans="1:9" x14ac:dyDescent="0.25">
      <c r="B98">
        <v>1.6038547000000001</v>
      </c>
      <c r="C98">
        <v>-0.925458</v>
      </c>
      <c r="D98">
        <v>0.67034530000000003</v>
      </c>
      <c r="E98">
        <v>-0.46134789999999998</v>
      </c>
      <c r="F98">
        <v>2.3434544000000002</v>
      </c>
      <c r="G98">
        <v>-0.85745764000000002</v>
      </c>
      <c r="H98">
        <v>1.9577484000000001</v>
      </c>
      <c r="I98">
        <v>-0.43665530000000002</v>
      </c>
    </row>
    <row r="99" spans="1:9" x14ac:dyDescent="0.25">
      <c r="B99">
        <v>2.1041767999999998</v>
      </c>
      <c r="C99">
        <v>-1.1389586</v>
      </c>
      <c r="D99">
        <v>1.4399108</v>
      </c>
      <c r="E99">
        <v>-0.74088544000000001</v>
      </c>
      <c r="F99">
        <v>2.9205920000000001</v>
      </c>
      <c r="G99">
        <v>-1.0560174</v>
      </c>
      <c r="H99">
        <v>2.3519450000000002</v>
      </c>
      <c r="I99">
        <v>-0.51724046000000001</v>
      </c>
    </row>
    <row r="100" spans="1:9" x14ac:dyDescent="0.25">
      <c r="B100">
        <v>2.6527576000000002</v>
      </c>
      <c r="C100">
        <v>-1.4189262</v>
      </c>
      <c r="D100">
        <v>1.9979054000000001</v>
      </c>
      <c r="E100">
        <v>-0.96166945000000004</v>
      </c>
      <c r="F100">
        <v>3.2957909999999999</v>
      </c>
      <c r="G100">
        <v>-1.2032004999999999</v>
      </c>
      <c r="H100">
        <v>2.8711185000000001</v>
      </c>
      <c r="I100">
        <v>-0.61976933000000001</v>
      </c>
    </row>
    <row r="101" spans="1:9" x14ac:dyDescent="0.25">
      <c r="B101">
        <v>3.0475370000000002</v>
      </c>
      <c r="C101">
        <v>-1.6770061999999999</v>
      </c>
      <c r="D101">
        <v>2.5078353999999998</v>
      </c>
      <c r="E101">
        <v>-1.1751513</v>
      </c>
      <c r="F101">
        <v>3.7288082</v>
      </c>
      <c r="G101">
        <v>-1.4020406999999999</v>
      </c>
      <c r="H101">
        <v>3.2653634999999999</v>
      </c>
      <c r="I101">
        <v>-0.7151457</v>
      </c>
    </row>
    <row r="102" spans="1:9" x14ac:dyDescent="0.25">
      <c r="B102">
        <v>3.3655493000000001</v>
      </c>
      <c r="C102">
        <v>-1.9648182000000001</v>
      </c>
      <c r="D102">
        <v>3.0949214</v>
      </c>
      <c r="E102">
        <v>-1.477231</v>
      </c>
      <c r="H102">
        <v>3.7172809999999998</v>
      </c>
      <c r="I102">
        <v>-0.81780549999999996</v>
      </c>
    </row>
    <row r="103" spans="1:9" x14ac:dyDescent="0.25">
      <c r="B103">
        <v>3.5777763999999999</v>
      </c>
      <c r="C103">
        <v>-2.2232535000000002</v>
      </c>
      <c r="D103">
        <v>3.4608279999999998</v>
      </c>
      <c r="E103">
        <v>-1.7205758</v>
      </c>
    </row>
    <row r="104" spans="1:9" x14ac:dyDescent="0.25">
      <c r="B104">
        <v>3.7033366999999999</v>
      </c>
      <c r="C104">
        <v>-2.4226920000000001</v>
      </c>
      <c r="D104">
        <v>3.6921252999999998</v>
      </c>
      <c r="E104">
        <v>-1.9346000000000001</v>
      </c>
    </row>
    <row r="106" spans="1:9" x14ac:dyDescent="0.25">
      <c r="A106" t="s">
        <v>61</v>
      </c>
      <c r="B106" t="s">
        <v>58</v>
      </c>
      <c r="C106" t="s">
        <v>62</v>
      </c>
      <c r="D106" t="s">
        <v>58</v>
      </c>
      <c r="E106" t="s">
        <v>63</v>
      </c>
      <c r="F106" t="s">
        <v>58</v>
      </c>
      <c r="G106" t="s">
        <v>64</v>
      </c>
    </row>
    <row r="107" spans="1:9" x14ac:dyDescent="0.25">
      <c r="B107">
        <v>-3.3213214999999998</v>
      </c>
      <c r="C107" s="1">
        <v>-7.9476459999999998E-4</v>
      </c>
      <c r="D107">
        <v>-3.5706606000000001</v>
      </c>
      <c r="E107" s="1">
        <v>-7.9231435999999999E-4</v>
      </c>
      <c r="F107">
        <v>-3.7428097999999999</v>
      </c>
      <c r="G107" s="1">
        <v>-3.0045065999999998E-4</v>
      </c>
    </row>
    <row r="108" spans="1:9" x14ac:dyDescent="0.25">
      <c r="B108">
        <v>-3.2918593999999999</v>
      </c>
      <c r="C108" s="1">
        <v>-7.0854125000000001E-4</v>
      </c>
      <c r="D108">
        <v>-3.5115213000000001</v>
      </c>
      <c r="E108" s="1">
        <v>-6.6043855999999999E-4</v>
      </c>
      <c r="F108">
        <v>-3.4941425000000002</v>
      </c>
      <c r="G108" s="1">
        <v>-1.7611693999999999E-4</v>
      </c>
    </row>
    <row r="109" spans="1:9" x14ac:dyDescent="0.25">
      <c r="B109">
        <v>-3.2525317999999999</v>
      </c>
      <c r="C109" s="1">
        <v>-6.0202903000000001E-4</v>
      </c>
      <c r="D109">
        <v>-3.3829205</v>
      </c>
      <c r="E109" s="1">
        <v>-4.6261111999999999E-4</v>
      </c>
      <c r="F109">
        <v>-3.2052608</v>
      </c>
      <c r="G109" s="1">
        <v>-1.1262586000000001E-4</v>
      </c>
    </row>
    <row r="110" spans="1:9" x14ac:dyDescent="0.25">
      <c r="B110">
        <v>-3.1832044000000002</v>
      </c>
      <c r="C110" s="1">
        <v>-5.1072064999999999E-4</v>
      </c>
      <c r="D110">
        <v>-3.2440777000000001</v>
      </c>
      <c r="E110" s="1">
        <v>-3.1549387000000002E-4</v>
      </c>
      <c r="F110">
        <v>-2.7966489999999999</v>
      </c>
      <c r="G110" s="1">
        <v>-5.9236478000000001E-5</v>
      </c>
    </row>
    <row r="111" spans="1:9" x14ac:dyDescent="0.25">
      <c r="B111">
        <v>-3.1139711999999999</v>
      </c>
      <c r="C111" s="1">
        <v>-4.0166254999999997E-4</v>
      </c>
      <c r="D111">
        <v>-3.0651546000000001</v>
      </c>
      <c r="E111" s="1">
        <v>-2.0386247000000001E-4</v>
      </c>
      <c r="F111">
        <v>-2.198442</v>
      </c>
      <c r="G111" s="1">
        <v>-2.6067603999999999E-5</v>
      </c>
    </row>
    <row r="112" spans="1:9" x14ac:dyDescent="0.25">
      <c r="B112">
        <v>-2.9948191999999998</v>
      </c>
      <c r="C112" s="1">
        <v>-3.0273004000000003E-4</v>
      </c>
      <c r="D112">
        <v>-2.7365284000000001</v>
      </c>
      <c r="E112" s="1">
        <v>-1.1246524E-4</v>
      </c>
      <c r="F112">
        <v>-1.7497095</v>
      </c>
      <c r="G112" s="1">
        <v>-1.5771105999999999E-5</v>
      </c>
    </row>
    <row r="113" spans="2:7" x14ac:dyDescent="0.25">
      <c r="B113">
        <v>-2.8357480000000002</v>
      </c>
      <c r="C113" s="1">
        <v>-2.0885523000000001E-4</v>
      </c>
      <c r="D113">
        <v>-2.4076873999999999</v>
      </c>
      <c r="E113" s="1">
        <v>-6.1638880000000002E-5</v>
      </c>
      <c r="F113">
        <v>-1.0117726</v>
      </c>
      <c r="G113" s="1">
        <v>-2.8398242E-6</v>
      </c>
    </row>
    <row r="114" spans="2:7" x14ac:dyDescent="0.25">
      <c r="B114">
        <v>-2.6267041999999998</v>
      </c>
      <c r="C114" s="1">
        <v>-1.3524876E-4</v>
      </c>
      <c r="D114">
        <v>-1.8095074</v>
      </c>
      <c r="E114" s="1">
        <v>-2.3398648000000001E-5</v>
      </c>
      <c r="F114">
        <v>-0.28378195000000001</v>
      </c>
      <c r="G114" s="1">
        <v>5.0166810000000003E-6</v>
      </c>
    </row>
    <row r="115" spans="2:7" x14ac:dyDescent="0.25">
      <c r="B115">
        <v>-2.4174989999999998</v>
      </c>
      <c r="C115" s="1">
        <v>-9.2070449999999995E-5</v>
      </c>
      <c r="D115">
        <v>-1.2012332999999999</v>
      </c>
      <c r="E115" s="1">
        <v>-7.9761130000000003E-6</v>
      </c>
      <c r="F115">
        <v>0.60376375999999998</v>
      </c>
      <c r="G115" s="1">
        <v>1.5463543999999999E-5</v>
      </c>
    </row>
    <row r="116" spans="2:7" x14ac:dyDescent="0.25">
      <c r="B116">
        <v>-1.9989276</v>
      </c>
      <c r="C116" s="1">
        <v>-3.6141973E-5</v>
      </c>
      <c r="D116">
        <v>-0.31370100000000001</v>
      </c>
      <c r="E116" s="1">
        <v>5.0064290000000002E-6</v>
      </c>
      <c r="F116">
        <v>1.4713902000000001</v>
      </c>
      <c r="G116" s="1">
        <v>2.0832212999999999E-5</v>
      </c>
    </row>
    <row r="117" spans="2:7" x14ac:dyDescent="0.25">
      <c r="B117">
        <v>-1.550249</v>
      </c>
      <c r="C117" s="1">
        <v>-1.5702758999999999E-5</v>
      </c>
      <c r="D117">
        <v>0.68354800000000004</v>
      </c>
      <c r="E117" s="1">
        <v>1.5490880999999999E-5</v>
      </c>
      <c r="F117">
        <v>2.1095429999999999</v>
      </c>
      <c r="G117" s="1">
        <v>4.3872038E-5</v>
      </c>
    </row>
    <row r="118" spans="2:7" x14ac:dyDescent="0.25">
      <c r="B118">
        <v>-1.0915433999999999</v>
      </c>
      <c r="C118" s="1">
        <v>-5.4028423999999998E-6</v>
      </c>
      <c r="D118">
        <v>1.4015253999999999</v>
      </c>
      <c r="E118" s="1">
        <v>3.0951007000000001E-5</v>
      </c>
      <c r="F118">
        <v>2.7376423000000001</v>
      </c>
      <c r="G118" s="1">
        <v>8.2122520000000007E-5</v>
      </c>
    </row>
    <row r="119" spans="2:7" x14ac:dyDescent="0.25">
      <c r="B119">
        <v>-0.67270315000000003</v>
      </c>
      <c r="C119" s="1">
        <v>-1.8795467000000001E-7</v>
      </c>
      <c r="D119">
        <v>2.0295974999999999</v>
      </c>
      <c r="E119" s="1">
        <v>7.4272850000000002E-5</v>
      </c>
      <c r="F119">
        <v>3.2060787999999998</v>
      </c>
      <c r="G119" s="1">
        <v>1.3806808000000001E-4</v>
      </c>
    </row>
    <row r="120" spans="2:7" x14ac:dyDescent="0.25">
      <c r="B120">
        <v>-5.4415735999999999E-2</v>
      </c>
      <c r="C120" s="1">
        <v>7.6309599999999992E-6</v>
      </c>
      <c r="D120">
        <v>2.4282094999999999</v>
      </c>
      <c r="E120" s="1">
        <v>1.3273017000000001E-4</v>
      </c>
      <c r="F120">
        <v>3.5147588000000001</v>
      </c>
      <c r="G120" s="1">
        <v>2.2945847E-4</v>
      </c>
    </row>
    <row r="121" spans="2:7" x14ac:dyDescent="0.25">
      <c r="B121">
        <v>0.67356150000000004</v>
      </c>
      <c r="C121" s="1">
        <v>1.8023144000000001E-5</v>
      </c>
      <c r="D121">
        <v>2.8265259999999999</v>
      </c>
      <c r="E121" s="1">
        <v>2.4697243E-4</v>
      </c>
      <c r="G121" s="1"/>
    </row>
    <row r="122" spans="2:7" x14ac:dyDescent="0.25">
      <c r="B122">
        <v>1.2219838999999999</v>
      </c>
      <c r="C122" s="1">
        <v>3.5960853000000001E-5</v>
      </c>
      <c r="D122">
        <v>3.0551661999999999</v>
      </c>
      <c r="E122" s="1">
        <v>3.8651339999999998E-4</v>
      </c>
      <c r="G122" s="1"/>
    </row>
    <row r="123" spans="2:7" x14ac:dyDescent="0.25">
      <c r="B123">
        <v>1.6207438000000001</v>
      </c>
      <c r="C123" s="1">
        <v>6.6525699999999999E-5</v>
      </c>
      <c r="D123">
        <v>3.2237132000000002</v>
      </c>
      <c r="E123" s="1">
        <v>5.7421176000000003E-4</v>
      </c>
      <c r="G123" s="1"/>
    </row>
    <row r="124" spans="2:7" x14ac:dyDescent="0.25">
      <c r="B124">
        <v>1.9695847</v>
      </c>
      <c r="C124" s="1">
        <v>1.07216176E-4</v>
      </c>
      <c r="D124">
        <v>3.3226637999999999</v>
      </c>
      <c r="E124" s="1">
        <v>7.2131533000000002E-4</v>
      </c>
      <c r="G124" s="1"/>
    </row>
    <row r="125" spans="2:7" x14ac:dyDescent="0.25">
      <c r="B125">
        <v>2.2783989999999998</v>
      </c>
      <c r="C125" s="1">
        <v>1.7324977999999999E-4</v>
      </c>
      <c r="D125">
        <v>3.3521662000000001</v>
      </c>
      <c r="E125" s="1">
        <v>7.9993163999999997E-4</v>
      </c>
      <c r="G125" s="1"/>
    </row>
    <row r="126" spans="2:7" x14ac:dyDescent="0.25">
      <c r="B126">
        <v>2.4476046999999999</v>
      </c>
      <c r="C126" s="1">
        <v>2.3669985000000001E-4</v>
      </c>
    </row>
    <row r="127" spans="2:7" x14ac:dyDescent="0.25">
      <c r="B127">
        <v>2.6067966999999999</v>
      </c>
      <c r="C127" s="1">
        <v>3.0775357000000002E-4</v>
      </c>
    </row>
    <row r="128" spans="2:7" x14ac:dyDescent="0.25">
      <c r="B128">
        <v>2.7359219000000001</v>
      </c>
      <c r="C128" s="1">
        <v>4.0668947999999999E-4</v>
      </c>
    </row>
    <row r="129" spans="2:3" x14ac:dyDescent="0.25">
      <c r="B129">
        <v>2.8548992000000002</v>
      </c>
      <c r="C129" s="1">
        <v>5.3858580000000001E-4</v>
      </c>
    </row>
    <row r="130" spans="2:3" x14ac:dyDescent="0.25">
      <c r="B130">
        <v>2.9439305999999998</v>
      </c>
      <c r="C130" s="1">
        <v>6.7554327000000003E-4</v>
      </c>
    </row>
    <row r="131" spans="2:3" x14ac:dyDescent="0.25">
      <c r="B131">
        <v>2.9931237999999998</v>
      </c>
      <c r="C131" s="1">
        <v>8.0234429999999997E-4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duval2003faradaic</vt:lpstr>
      <vt:lpstr>duval2003coupling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jotelha</dc:creator>
  <cp:lastModifiedBy>jotelha</cp:lastModifiedBy>
  <dcterms:created xsi:type="dcterms:W3CDTF">2016-06-29T06:57:34Z</dcterms:created>
  <dcterms:modified xsi:type="dcterms:W3CDTF">2016-07-12T08:53:41Z</dcterms:modified>
</cp:coreProperties>
</file>