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66FF0DBE-DF8E-457B-9D62-2F2AFC290D7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8" i="1"/>
  <c r="Q9" i="1"/>
  <c r="Q10" i="1"/>
  <c r="Q11" i="1"/>
  <c r="Q12" i="1"/>
  <c r="Q13" i="1"/>
  <c r="Q14" i="1"/>
  <c r="Q15" i="1"/>
  <c r="Q8" i="1"/>
  <c r="P9" i="1"/>
  <c r="P10" i="1"/>
  <c r="P11" i="1"/>
  <c r="P12" i="1"/>
  <c r="P13" i="1"/>
  <c r="P14" i="1"/>
  <c r="P15" i="1"/>
  <c r="P8" i="1"/>
  <c r="J15" i="1" l="1"/>
  <c r="F15" i="1"/>
  <c r="H15" i="1"/>
  <c r="D15" i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8" i="1"/>
  <c r="N8" i="1" s="1"/>
  <c r="L15" i="1" l="1"/>
  <c r="F16" i="1" s="1"/>
  <c r="F17" i="1" l="1"/>
  <c r="N15" i="1"/>
  <c r="F18" i="1"/>
</calcChain>
</file>

<file path=xl/sharedStrings.xml><?xml version="1.0" encoding="utf-8"?>
<sst xmlns="http://schemas.openxmlformats.org/spreadsheetml/2006/main" count="39" uniqueCount="27">
  <si>
    <t>المبيعات اليومية لشركة مبيعات الكترونية بحسب الفروع</t>
  </si>
  <si>
    <t>فرع المزة</t>
  </si>
  <si>
    <t>فرع المشروع</t>
  </si>
  <si>
    <t>فرع البرامكة</t>
  </si>
  <si>
    <t>فرع القصاع</t>
  </si>
  <si>
    <t>النوع</t>
  </si>
  <si>
    <t>#</t>
  </si>
  <si>
    <t>عدد القطع</t>
  </si>
  <si>
    <t>سعر القطعة</t>
  </si>
  <si>
    <t>مجموع المبيعات</t>
  </si>
  <si>
    <t>مبلغ الضريبة</t>
  </si>
  <si>
    <t>المجموع بعد حسم الضريبة</t>
  </si>
  <si>
    <t>المبلغ - المصاريف الثابتة</t>
  </si>
  <si>
    <t>PC's</t>
  </si>
  <si>
    <t>Laptop's</t>
  </si>
  <si>
    <t>Camera</t>
  </si>
  <si>
    <t>Scanners</t>
  </si>
  <si>
    <t>Printers</t>
  </si>
  <si>
    <t>Projectors</t>
  </si>
  <si>
    <t>عددالقطع</t>
  </si>
  <si>
    <t>مبيعات كل فرع</t>
  </si>
  <si>
    <t>Screens</t>
  </si>
  <si>
    <t>متوسط المبيعات</t>
  </si>
  <si>
    <t>أعلى قيمة</t>
  </si>
  <si>
    <t>أدنى قيمة</t>
  </si>
  <si>
    <t>نسبة الضريبة</t>
  </si>
  <si>
    <t>مصاريف الشحن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</si>
</sst>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 readingOrder="1"/>
    </xf>
    <xf numFmtId="44" fontId="0" fillId="0" borderId="1" xfId="1" applyFont="1" applyBorder="1"/>
    <xf numFmtId="0" fontId="0" fillId="0" borderId="6" xfId="0" applyBorder="1"/>
    <xf numFmtId="44" fontId="0" fillId="0" borderId="6" xfId="1" applyFont="1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2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Y"/>
              <a:t>جدول</a:t>
            </a:r>
            <a:r>
              <a:rPr lang="ar-SY" baseline="0"/>
              <a:t> مبيعات الفروع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227077865266843"/>
          <c:y val="2.7611170905795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8502580927384075"/>
          <c:y val="0.17442134481391264"/>
          <c:w val="0.68719641294838141"/>
          <c:h val="0.5328320939049285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Sheet1!$D$6:$K$6</c:f>
              <c:strCache>
                <c:ptCount val="7"/>
                <c:pt idx="0">
                  <c:v>فرع المزة</c:v>
                </c:pt>
                <c:pt idx="2">
                  <c:v>فرع المشروع</c:v>
                </c:pt>
                <c:pt idx="4">
                  <c:v>فرع البرامكة</c:v>
                </c:pt>
                <c:pt idx="6">
                  <c:v>فرع القصاع</c:v>
                </c:pt>
              </c:strCache>
            </c:strRef>
          </c:cat>
          <c:val>
            <c:numRef>
              <c:f>Sheet1!$D$15:$K$15</c:f>
              <c:numCache>
                <c:formatCode>_("$"* #,##0.00_);_("$"* \(#,##0.00\);_("$"* "-"??_);_(@_)</c:formatCode>
                <c:ptCount val="8"/>
                <c:pt idx="0">
                  <c:v>605000</c:v>
                </c:pt>
                <c:pt idx="2">
                  <c:v>1231000</c:v>
                </c:pt>
                <c:pt idx="4">
                  <c:v>603000</c:v>
                </c:pt>
                <c:pt idx="6">
                  <c:v>2045000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5C8-B188-DAA29386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10810352"/>
        <c:axId val="127309600"/>
        <c:axId val="0"/>
      </c:bar3DChart>
      <c:catAx>
        <c:axId val="310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Y"/>
                  <a:t>محور</a:t>
                </a:r>
                <a:r>
                  <a:rPr lang="ar-SY" baseline="0"/>
                  <a:t> الفروع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600"/>
        <c:crosses val="autoZero"/>
        <c:auto val="1"/>
        <c:lblAlgn val="ctr"/>
        <c:lblOffset val="100"/>
        <c:noMultiLvlLbl val="0"/>
      </c:catAx>
      <c:valAx>
        <c:axId val="1273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Y"/>
                  <a:t>محور</a:t>
                </a:r>
                <a:r>
                  <a:rPr lang="ar-SY" baseline="0"/>
                  <a:t> المبيعات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SY"/>
              <a:t>مبيعات القطع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060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Sheet1!$L$8:$L$14</c:f>
              <c:numCache>
                <c:formatCode>_("$"* #,##0.00_);_("$"* \(#,##0.00\);_("$"* "-"??_);_(@_)</c:formatCode>
                <c:ptCount val="7"/>
                <c:pt idx="0">
                  <c:v>840000</c:v>
                </c:pt>
                <c:pt idx="1">
                  <c:v>1478000</c:v>
                </c:pt>
                <c:pt idx="2">
                  <c:v>299000</c:v>
                </c:pt>
                <c:pt idx="3">
                  <c:v>118000</c:v>
                </c:pt>
                <c:pt idx="4">
                  <c:v>174000</c:v>
                </c:pt>
                <c:pt idx="5">
                  <c:v>495000</c:v>
                </c:pt>
                <c:pt idx="6">
                  <c:v>1080000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81B-90EC-66F65F48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36640"/>
        <c:axId val="378472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Sheet1!$M$8:$M$14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4B-481B-90EC-66F65F4837FF}"/>
                  </c:ext>
                </c:extLst>
              </c15:ser>
            </c15:filteredLineSeries>
          </c:ext>
        </c:extLst>
      </c:lineChart>
      <c:catAx>
        <c:axId val="3121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2816"/>
        <c:crosses val="autoZero"/>
        <c:auto val="1"/>
        <c:lblAlgn val="ctr"/>
        <c:lblOffset val="100"/>
        <c:noMultiLvlLbl val="0"/>
      </c:catAx>
      <c:valAx>
        <c:axId val="3784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85725</xdr:rowOff>
    </xdr:from>
    <xdr:to>
      <xdr:col>6</xdr:col>
      <xdr:colOff>666750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26CA-1913-42A2-AB01-8C98B82D5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29</xdr:row>
      <xdr:rowOff>28575</xdr:rowOff>
    </xdr:from>
    <xdr:to>
      <xdr:col>6</xdr:col>
      <xdr:colOff>609600</xdr:colOff>
      <xdr:row>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F6FB2-3624-4106-91C5-60851900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39"/>
  <sheetViews>
    <sheetView rightToLeft="1" tabSelected="1" workbookViewId="0">
      <selection activeCell="H19" sqref="H19:I19"/>
    </sheetView>
  </sheetViews>
  <sheetFormatPr defaultRowHeight="15" x14ac:dyDescent="0.25"/>
  <cols>
    <col min="2" max="2" width="6.85546875" customWidth="1"/>
    <col min="3" max="3" width="12.28515625" customWidth="1"/>
    <col min="4" max="4" width="11" bestFit="1" customWidth="1"/>
    <col min="5" max="5" width="12" bestFit="1" customWidth="1"/>
    <col min="7" max="7" width="12.5703125" bestFit="1" customWidth="1"/>
    <col min="8" max="8" width="11.28515625" customWidth="1"/>
    <col min="9" max="9" width="12.7109375" customWidth="1"/>
    <col min="11" max="11" width="11.5703125" customWidth="1"/>
    <col min="12" max="13" width="9.140625" customWidth="1"/>
    <col min="16" max="16" width="21.5703125" customWidth="1"/>
    <col min="17" max="17" width="20.42578125" customWidth="1"/>
    <col min="18" max="18" width="10" customWidth="1"/>
    <col min="20" max="20" width="11.42578125" customWidth="1"/>
  </cols>
  <sheetData>
    <row r="4" spans="2:20" ht="15.75" thickBot="1" x14ac:dyDescent="0.3"/>
    <row r="5" spans="2:20" ht="16.5" thickTop="1" thickBot="1" x14ac:dyDescent="0.3">
      <c r="B5" s="21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ht="16.5" thickTop="1" thickBot="1" x14ac:dyDescent="0.3">
      <c r="B6" s="23" t="s">
        <v>6</v>
      </c>
      <c r="C6" s="23" t="s">
        <v>5</v>
      </c>
      <c r="D6" s="22" t="s">
        <v>1</v>
      </c>
      <c r="E6" s="22"/>
      <c r="F6" s="22" t="s">
        <v>2</v>
      </c>
      <c r="G6" s="22"/>
      <c r="H6" s="22" t="s">
        <v>3</v>
      </c>
      <c r="I6" s="22"/>
      <c r="J6" s="22" t="s">
        <v>4</v>
      </c>
      <c r="K6" s="22"/>
      <c r="L6" s="24" t="s">
        <v>9</v>
      </c>
      <c r="M6" s="24"/>
      <c r="N6" s="24" t="s">
        <v>10</v>
      </c>
      <c r="O6" s="24"/>
      <c r="P6" s="28" t="s">
        <v>25</v>
      </c>
      <c r="Q6" s="24" t="s">
        <v>11</v>
      </c>
      <c r="R6" s="24"/>
      <c r="S6" s="24" t="s">
        <v>12</v>
      </c>
      <c r="T6" s="24"/>
    </row>
    <row r="7" spans="2:20" ht="16.5" thickTop="1" thickBot="1" x14ac:dyDescent="0.3">
      <c r="B7" s="23"/>
      <c r="C7" s="23"/>
      <c r="D7" s="2" t="s">
        <v>7</v>
      </c>
      <c r="E7" s="2" t="s">
        <v>8</v>
      </c>
      <c r="F7" s="2" t="s">
        <v>7</v>
      </c>
      <c r="G7" s="2" t="s">
        <v>8</v>
      </c>
      <c r="H7" s="2" t="s">
        <v>19</v>
      </c>
      <c r="I7" s="2" t="s">
        <v>8</v>
      </c>
      <c r="J7" s="2" t="s">
        <v>19</v>
      </c>
      <c r="K7" s="2" t="s">
        <v>8</v>
      </c>
      <c r="L7" s="24"/>
      <c r="M7" s="24"/>
      <c r="N7" s="24"/>
      <c r="O7" s="24"/>
      <c r="P7" s="29"/>
      <c r="Q7" s="24"/>
      <c r="R7" s="24"/>
      <c r="S7" s="24"/>
      <c r="T7" s="24"/>
    </row>
    <row r="8" spans="2:20" ht="16.5" thickTop="1" thickBot="1" x14ac:dyDescent="0.3">
      <c r="B8" s="13">
        <v>1</v>
      </c>
      <c r="C8" s="9" t="s">
        <v>13</v>
      </c>
      <c r="D8" s="5">
        <v>4</v>
      </c>
      <c r="E8" s="6">
        <v>40000</v>
      </c>
      <c r="F8" s="3">
        <v>10</v>
      </c>
      <c r="G8" s="6">
        <v>35000</v>
      </c>
      <c r="H8" s="3">
        <v>6</v>
      </c>
      <c r="I8" s="6">
        <v>45000</v>
      </c>
      <c r="J8" s="3">
        <v>2</v>
      </c>
      <c r="K8" s="6">
        <v>30000</v>
      </c>
      <c r="L8" s="19">
        <f>D8*E8+F8*G8+H8*I8+J8*K8</f>
        <v>840000</v>
      </c>
      <c r="M8" s="20"/>
      <c r="N8" s="19">
        <f>IF(L8&gt;=500000,L8*(5/100),L8*(10/100))</f>
        <v>42000</v>
      </c>
      <c r="O8" s="20"/>
      <c r="P8" s="15">
        <f>IF(N8&gt;500000,0.05,0.1)</f>
        <v>0.1</v>
      </c>
      <c r="Q8" s="19">
        <f>L8-N8</f>
        <v>798000</v>
      </c>
      <c r="R8" s="20"/>
      <c r="S8" s="19">
        <f>Q8-$P$26</f>
        <v>793000</v>
      </c>
      <c r="T8" s="20"/>
    </row>
    <row r="9" spans="2:20" ht="16.5" thickTop="1" thickBot="1" x14ac:dyDescent="0.3">
      <c r="B9" s="13">
        <v>2</v>
      </c>
      <c r="C9" s="9" t="s">
        <v>14</v>
      </c>
      <c r="D9" s="3">
        <v>2</v>
      </c>
      <c r="E9" s="6">
        <v>70000</v>
      </c>
      <c r="F9" s="3">
        <v>6</v>
      </c>
      <c r="G9" s="6">
        <v>85000</v>
      </c>
      <c r="H9" s="3">
        <v>3</v>
      </c>
      <c r="I9" s="6">
        <v>6000</v>
      </c>
      <c r="J9" s="3">
        <v>9</v>
      </c>
      <c r="K9" s="6">
        <v>90000</v>
      </c>
      <c r="L9" s="19">
        <f t="shared" ref="L9:L14" si="0">D9*E9+F9*G9+H9*I9+J9*K9</f>
        <v>1478000</v>
      </c>
      <c r="M9" s="20"/>
      <c r="N9" s="19">
        <f t="shared" ref="N9:N15" si="1">IF(L9&gt;=500000,L9*(5/100),L9*(10/100))</f>
        <v>73900</v>
      </c>
      <c r="O9" s="20"/>
      <c r="P9" s="15">
        <f t="shared" ref="P9:P15" si="2">IF(N9&gt;500000,0.05,0.1)</f>
        <v>0.1</v>
      </c>
      <c r="Q9" s="19">
        <f t="shared" ref="Q9:Q15" si="3">L9-N9</f>
        <v>1404100</v>
      </c>
      <c r="R9" s="20"/>
      <c r="S9" s="19">
        <f t="shared" ref="S9:S15" si="4">Q9-$P$26</f>
        <v>1399100</v>
      </c>
      <c r="T9" s="20"/>
    </row>
    <row r="10" spans="2:20" ht="16.5" thickTop="1" thickBot="1" x14ac:dyDescent="0.3">
      <c r="B10" s="13">
        <v>3</v>
      </c>
      <c r="C10" s="9" t="s">
        <v>15</v>
      </c>
      <c r="D10" s="3">
        <v>6</v>
      </c>
      <c r="E10" s="6">
        <v>25000</v>
      </c>
      <c r="F10" s="3">
        <v>0</v>
      </c>
      <c r="G10" s="6">
        <v>26000</v>
      </c>
      <c r="H10" s="3">
        <v>3</v>
      </c>
      <c r="I10" s="6">
        <v>3000</v>
      </c>
      <c r="J10" s="3">
        <v>4</v>
      </c>
      <c r="K10" s="6">
        <v>35000</v>
      </c>
      <c r="L10" s="19">
        <f t="shared" si="0"/>
        <v>299000</v>
      </c>
      <c r="M10" s="20"/>
      <c r="N10" s="19">
        <f t="shared" si="1"/>
        <v>29900</v>
      </c>
      <c r="O10" s="20"/>
      <c r="P10" s="15">
        <f t="shared" si="2"/>
        <v>0.1</v>
      </c>
      <c r="Q10" s="19">
        <f t="shared" si="3"/>
        <v>269100</v>
      </c>
      <c r="R10" s="20"/>
      <c r="S10" s="19">
        <f t="shared" si="4"/>
        <v>264100</v>
      </c>
      <c r="T10" s="20"/>
    </row>
    <row r="11" spans="2:20" ht="16.5" thickTop="1" thickBot="1" x14ac:dyDescent="0.3">
      <c r="B11" s="13">
        <v>4</v>
      </c>
      <c r="C11" s="9" t="s">
        <v>16</v>
      </c>
      <c r="D11" s="3">
        <v>1</v>
      </c>
      <c r="E11" s="6">
        <v>15000</v>
      </c>
      <c r="F11" s="3">
        <v>2</v>
      </c>
      <c r="G11" s="6">
        <v>13000</v>
      </c>
      <c r="H11" s="3">
        <v>1</v>
      </c>
      <c r="I11" s="6">
        <v>17000</v>
      </c>
      <c r="J11" s="3">
        <v>3</v>
      </c>
      <c r="K11" s="6">
        <v>20000</v>
      </c>
      <c r="L11" s="19">
        <f t="shared" si="0"/>
        <v>118000</v>
      </c>
      <c r="M11" s="20"/>
      <c r="N11" s="19">
        <f t="shared" si="1"/>
        <v>11800</v>
      </c>
      <c r="O11" s="20"/>
      <c r="P11" s="15">
        <f t="shared" si="2"/>
        <v>0.1</v>
      </c>
      <c r="Q11" s="19">
        <f t="shared" si="3"/>
        <v>106200</v>
      </c>
      <c r="R11" s="20"/>
      <c r="S11" s="19">
        <f t="shared" si="4"/>
        <v>101200</v>
      </c>
      <c r="T11" s="20"/>
    </row>
    <row r="12" spans="2:20" ht="16.5" thickTop="1" thickBot="1" x14ac:dyDescent="0.3">
      <c r="B12" s="13">
        <v>5</v>
      </c>
      <c r="C12" s="9" t="s">
        <v>17</v>
      </c>
      <c r="D12" s="3">
        <v>0</v>
      </c>
      <c r="E12" s="6">
        <v>20000</v>
      </c>
      <c r="F12" s="3">
        <v>5</v>
      </c>
      <c r="G12" s="6">
        <v>25000</v>
      </c>
      <c r="H12" s="3">
        <v>2</v>
      </c>
      <c r="I12" s="6">
        <v>17000</v>
      </c>
      <c r="J12" s="3">
        <v>1</v>
      </c>
      <c r="K12" s="6">
        <v>15000</v>
      </c>
      <c r="L12" s="19">
        <f t="shared" si="0"/>
        <v>174000</v>
      </c>
      <c r="M12" s="20"/>
      <c r="N12" s="19">
        <f t="shared" si="1"/>
        <v>17400</v>
      </c>
      <c r="O12" s="20"/>
      <c r="P12" s="15">
        <f t="shared" si="2"/>
        <v>0.1</v>
      </c>
      <c r="Q12" s="19">
        <f t="shared" si="3"/>
        <v>156600</v>
      </c>
      <c r="R12" s="20"/>
      <c r="S12" s="19">
        <f t="shared" si="4"/>
        <v>151600</v>
      </c>
      <c r="T12" s="20"/>
    </row>
    <row r="13" spans="2:20" ht="16.5" thickTop="1" thickBot="1" x14ac:dyDescent="0.3">
      <c r="B13" s="13">
        <v>6</v>
      </c>
      <c r="C13" s="9" t="s">
        <v>18</v>
      </c>
      <c r="D13" s="3">
        <v>1</v>
      </c>
      <c r="E13" s="6">
        <v>90000</v>
      </c>
      <c r="F13" s="3">
        <v>0</v>
      </c>
      <c r="G13" s="6">
        <v>70000</v>
      </c>
      <c r="H13" s="3">
        <v>3</v>
      </c>
      <c r="I13" s="6">
        <v>85000</v>
      </c>
      <c r="J13" s="3">
        <v>5</v>
      </c>
      <c r="K13" s="6">
        <v>30000</v>
      </c>
      <c r="L13" s="19">
        <f t="shared" si="0"/>
        <v>495000</v>
      </c>
      <c r="M13" s="20"/>
      <c r="N13" s="19">
        <f t="shared" si="1"/>
        <v>49500</v>
      </c>
      <c r="O13" s="20"/>
      <c r="P13" s="15">
        <f t="shared" si="2"/>
        <v>0.1</v>
      </c>
      <c r="Q13" s="19">
        <f t="shared" si="3"/>
        <v>445500</v>
      </c>
      <c r="R13" s="20"/>
      <c r="S13" s="19">
        <f t="shared" si="4"/>
        <v>440500</v>
      </c>
      <c r="T13" s="20"/>
    </row>
    <row r="14" spans="2:20" ht="16.5" thickTop="1" thickBot="1" x14ac:dyDescent="0.3">
      <c r="B14" s="14">
        <v>7</v>
      </c>
      <c r="C14" s="12" t="s">
        <v>21</v>
      </c>
      <c r="D14" s="7">
        <v>5</v>
      </c>
      <c r="E14" s="8">
        <v>10000</v>
      </c>
      <c r="F14" s="7">
        <v>2</v>
      </c>
      <c r="G14" s="8">
        <v>110000</v>
      </c>
      <c r="H14" s="7">
        <v>0</v>
      </c>
      <c r="I14" s="8">
        <v>90000</v>
      </c>
      <c r="J14" s="7">
        <v>9</v>
      </c>
      <c r="K14" s="8">
        <v>90000</v>
      </c>
      <c r="L14" s="26">
        <f t="shared" si="0"/>
        <v>1080000</v>
      </c>
      <c r="M14" s="27"/>
      <c r="N14" s="19">
        <f t="shared" si="1"/>
        <v>54000</v>
      </c>
      <c r="O14" s="20"/>
      <c r="P14" s="15">
        <f t="shared" si="2"/>
        <v>0.1</v>
      </c>
      <c r="Q14" s="19">
        <f t="shared" si="3"/>
        <v>1026000</v>
      </c>
      <c r="R14" s="20"/>
      <c r="S14" s="19">
        <f t="shared" si="4"/>
        <v>1021000</v>
      </c>
      <c r="T14" s="20"/>
    </row>
    <row r="15" spans="2:20" ht="17.25" customHeight="1" thickTop="1" thickBot="1" x14ac:dyDescent="0.3">
      <c r="B15" s="3"/>
      <c r="C15" s="10" t="s">
        <v>20</v>
      </c>
      <c r="D15" s="32">
        <f>D8*E8+D9*E9+D10*E10+D11*E11+D12*E12+D13*E13+D14*E14</f>
        <v>605000</v>
      </c>
      <c r="E15" s="32"/>
      <c r="F15" s="32">
        <f t="shared" ref="F15" si="5">F8*G8+F9*G9+F10*G10+F11*G11+F12*G12+F13*G13+F14*G14</f>
        <v>1231000</v>
      </c>
      <c r="G15" s="32"/>
      <c r="H15" s="20">
        <f t="shared" ref="H15" si="6">H8*I8+H9*I9+H10*I10+H11*I11+H12*I12+H13*I13+H14*I14</f>
        <v>603000</v>
      </c>
      <c r="I15" s="32"/>
      <c r="J15" s="32">
        <f t="shared" ref="J15" si="7">J8*K8+J9*K9+J10*K10+J11*K11+J12*K12+J13*K13+J14*K14</f>
        <v>2045000</v>
      </c>
      <c r="K15" s="32"/>
      <c r="L15" s="30">
        <f>SUM(L8:M14)</f>
        <v>4484000</v>
      </c>
      <c r="M15" s="31"/>
      <c r="N15" s="19">
        <f t="shared" si="1"/>
        <v>224200</v>
      </c>
      <c r="O15" s="20"/>
      <c r="P15" s="15">
        <f t="shared" si="2"/>
        <v>0.1</v>
      </c>
      <c r="Q15" s="19">
        <f t="shared" si="3"/>
        <v>4259800</v>
      </c>
      <c r="R15" s="20"/>
      <c r="S15" s="19">
        <f t="shared" si="4"/>
        <v>4254800</v>
      </c>
      <c r="T15" s="20"/>
    </row>
    <row r="16" spans="2:20" ht="16.5" thickTop="1" thickBot="1" x14ac:dyDescent="0.3">
      <c r="B16" s="25" t="s">
        <v>22</v>
      </c>
      <c r="C16" s="25"/>
      <c r="D16" s="25"/>
      <c r="E16" s="25"/>
      <c r="F16" s="30">
        <f>AVERAGE(L8:M15)</f>
        <v>1121000</v>
      </c>
      <c r="G16" s="31"/>
    </row>
    <row r="17" spans="2:16" ht="16.5" thickTop="1" thickBot="1" x14ac:dyDescent="0.3">
      <c r="B17" s="25" t="s">
        <v>23</v>
      </c>
      <c r="C17" s="25"/>
      <c r="D17" s="25"/>
      <c r="E17" s="25"/>
      <c r="F17" s="30">
        <f>MAX(L8:M15)</f>
        <v>4484000</v>
      </c>
      <c r="G17" s="31"/>
      <c r="K17" s="11"/>
    </row>
    <row r="18" spans="2:16" ht="16.5" thickTop="1" thickBot="1" x14ac:dyDescent="0.3">
      <c r="B18" s="25" t="s">
        <v>24</v>
      </c>
      <c r="C18" s="25"/>
      <c r="D18" s="25"/>
      <c r="E18" s="25"/>
      <c r="F18" s="30">
        <f>MIN(L8:M15)</f>
        <v>118000</v>
      </c>
      <c r="G18" s="31"/>
    </row>
    <row r="19" spans="2:16" ht="15.75" thickTop="1" x14ac:dyDescent="0.25">
      <c r="B19" s="1"/>
      <c r="C19" s="1"/>
      <c r="D19" s="1"/>
      <c r="E19" s="1"/>
      <c r="F19" s="1"/>
      <c r="H19" s="17"/>
      <c r="I19" s="17"/>
    </row>
    <row r="23" spans="2:16" x14ac:dyDescent="0.25">
      <c r="K23" s="17"/>
      <c r="L23" s="17"/>
      <c r="M23" s="1"/>
      <c r="N23" s="1"/>
    </row>
    <row r="24" spans="2:16" x14ac:dyDescent="0.25">
      <c r="K24" s="17"/>
      <c r="L24" s="17"/>
      <c r="M24" s="17"/>
      <c r="N24" s="17"/>
    </row>
    <row r="25" spans="2:16" x14ac:dyDescent="0.25">
      <c r="K25" s="11"/>
      <c r="L25" s="17"/>
      <c r="M25" s="17"/>
      <c r="N25" s="17"/>
      <c r="O25" s="17"/>
      <c r="P25" s="4"/>
    </row>
    <row r="26" spans="2:16" x14ac:dyDescent="0.25">
      <c r="K26" s="11"/>
      <c r="L26" s="17"/>
      <c r="M26" s="17"/>
      <c r="N26" s="18" t="s">
        <v>26</v>
      </c>
      <c r="O26" s="18"/>
      <c r="P26" s="16">
        <v>5000</v>
      </c>
    </row>
    <row r="27" spans="2:16" x14ac:dyDescent="0.25">
      <c r="K27" s="11"/>
      <c r="L27" s="17"/>
      <c r="M27" s="17"/>
      <c r="N27" s="17"/>
      <c r="O27" s="17"/>
      <c r="P27" s="4"/>
    </row>
    <row r="28" spans="2:16" x14ac:dyDescent="0.25">
      <c r="K28" s="11"/>
      <c r="L28" s="17"/>
      <c r="M28" s="17"/>
      <c r="N28" s="17"/>
      <c r="O28" s="17"/>
      <c r="P28" s="4"/>
    </row>
    <row r="29" spans="2:16" x14ac:dyDescent="0.25">
      <c r="K29" s="11"/>
      <c r="L29" s="17"/>
      <c r="M29" s="17"/>
      <c r="N29" s="17"/>
      <c r="O29" s="17"/>
      <c r="P29" s="4"/>
    </row>
    <row r="30" spans="2:16" x14ac:dyDescent="0.25">
      <c r="L30" s="17"/>
      <c r="M30" s="17"/>
      <c r="N30" s="17"/>
      <c r="O30" s="17"/>
      <c r="P30" s="4"/>
    </row>
    <row r="32" spans="2:16" ht="15.75" thickBot="1" x14ac:dyDescent="0.3"/>
    <row r="33" spans="10:11" ht="16.5" thickTop="1" thickBot="1" x14ac:dyDescent="0.3">
      <c r="J33" s="9" t="s">
        <v>13</v>
      </c>
      <c r="K33" s="5">
        <v>4</v>
      </c>
    </row>
    <row r="34" spans="10:11" ht="16.5" thickTop="1" thickBot="1" x14ac:dyDescent="0.3">
      <c r="J34" s="9" t="s">
        <v>15</v>
      </c>
      <c r="K34" s="3">
        <v>6</v>
      </c>
    </row>
    <row r="35" spans="10:11" ht="16.5" thickTop="1" thickBot="1" x14ac:dyDescent="0.3">
      <c r="J35" s="9" t="s">
        <v>21</v>
      </c>
      <c r="K35" s="3">
        <v>5</v>
      </c>
    </row>
    <row r="36" spans="10:11" ht="16.5" thickTop="1" thickBot="1" x14ac:dyDescent="0.3">
      <c r="J36" s="9" t="s">
        <v>14</v>
      </c>
      <c r="K36" s="3">
        <v>2</v>
      </c>
    </row>
    <row r="37" spans="10:11" ht="16.5" thickTop="1" thickBot="1" x14ac:dyDescent="0.3">
      <c r="J37" s="9" t="s">
        <v>16</v>
      </c>
      <c r="K37" s="3">
        <v>1</v>
      </c>
    </row>
    <row r="38" spans="10:11" ht="16.5" thickTop="1" thickBot="1" x14ac:dyDescent="0.3">
      <c r="J38" s="9" t="s">
        <v>18</v>
      </c>
      <c r="K38" s="3">
        <v>1</v>
      </c>
    </row>
    <row r="39" spans="10:11" ht="15.75" thickTop="1" x14ac:dyDescent="0.25">
      <c r="J39" s="12" t="s">
        <v>17</v>
      </c>
      <c r="K39" s="7">
        <v>0</v>
      </c>
    </row>
  </sheetData>
  <sortState ref="J34:K39">
    <sortCondition descending="1" ref="K33"/>
  </sortState>
  <mergeCells count="70">
    <mergeCell ref="B18:E18"/>
    <mergeCell ref="F16:G16"/>
    <mergeCell ref="F17:G17"/>
    <mergeCell ref="F18:G18"/>
    <mergeCell ref="N15:O15"/>
    <mergeCell ref="D15:E15"/>
    <mergeCell ref="F15:G15"/>
    <mergeCell ref="H15:I15"/>
    <mergeCell ref="J15:K15"/>
    <mergeCell ref="L15:M15"/>
    <mergeCell ref="Q15:R15"/>
    <mergeCell ref="S15:T15"/>
    <mergeCell ref="B16:E16"/>
    <mergeCell ref="B17:E17"/>
    <mergeCell ref="Q6:R7"/>
    <mergeCell ref="S6:T7"/>
    <mergeCell ref="L10:M10"/>
    <mergeCell ref="L11:M11"/>
    <mergeCell ref="L12:M12"/>
    <mergeCell ref="L13:M13"/>
    <mergeCell ref="L14:M14"/>
    <mergeCell ref="N13:O13"/>
    <mergeCell ref="N14:O14"/>
    <mergeCell ref="Q10:R10"/>
    <mergeCell ref="Q11:R11"/>
    <mergeCell ref="Q12:R12"/>
    <mergeCell ref="B5:T5"/>
    <mergeCell ref="L8:M8"/>
    <mergeCell ref="L9:M9"/>
    <mergeCell ref="S8:T8"/>
    <mergeCell ref="S9:T9"/>
    <mergeCell ref="D6:E6"/>
    <mergeCell ref="F6:G6"/>
    <mergeCell ref="H6:I6"/>
    <mergeCell ref="J6:K6"/>
    <mergeCell ref="C6:C7"/>
    <mergeCell ref="B6:B7"/>
    <mergeCell ref="L6:M7"/>
    <mergeCell ref="N6:O7"/>
    <mergeCell ref="Q8:R8"/>
    <mergeCell ref="Q9:R9"/>
    <mergeCell ref="P6:P7"/>
    <mergeCell ref="Q13:R13"/>
    <mergeCell ref="Q14:R14"/>
    <mergeCell ref="N8:O8"/>
    <mergeCell ref="N9:O9"/>
    <mergeCell ref="N10:O10"/>
    <mergeCell ref="N11:O11"/>
    <mergeCell ref="N12:O12"/>
    <mergeCell ref="S10:T10"/>
    <mergeCell ref="S11:T11"/>
    <mergeCell ref="S12:T12"/>
    <mergeCell ref="S13:T13"/>
    <mergeCell ref="S14:T14"/>
    <mergeCell ref="H19:I19"/>
    <mergeCell ref="K23:L23"/>
    <mergeCell ref="M24:N24"/>
    <mergeCell ref="K24:L24"/>
    <mergeCell ref="L25:M25"/>
    <mergeCell ref="N25:O25"/>
    <mergeCell ref="L29:M29"/>
    <mergeCell ref="N29:O29"/>
    <mergeCell ref="L30:M30"/>
    <mergeCell ref="N30:O30"/>
    <mergeCell ref="L26:M26"/>
    <mergeCell ref="N26:O26"/>
    <mergeCell ref="L27:M27"/>
    <mergeCell ref="N27:O27"/>
    <mergeCell ref="L28:M28"/>
    <mergeCell ref="N28:O28"/>
  </mergeCells>
  <conditionalFormatting sqref="I20:I26">
    <cfRule type="cellIs" dxfId="0" priority="1" operator="between">
      <formula>100000</formula>
      <formula>200000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2018-07-20T12:34:31Z</dcterms:modified>
</cp:coreProperties>
</file>