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SSARY" sheetId="1" r:id="rId4"/>
    <sheet state="visible" name="CDPCS_Apps" sheetId="2" r:id="rId5"/>
    <sheet state="visible" name="CDPCS_CPDs" sheetId="3" r:id="rId6"/>
    <sheet state="visible" name="CDPCS_CPDs_MensualUsage" sheetId="4" r:id="rId7"/>
    <sheet state="visible" name="CDPCS_Periodicity" sheetId="5" r:id="rId8"/>
    <sheet state="visible" name="CDPCS_EventType" sheetId="6" r:id="rId9"/>
    <sheet state="visible" name="CDPCS_CPDs_Events" sheetId="7" r:id="rId10"/>
    <sheet state="visible" name="CDPCS_State" sheetId="8" r:id="rId11"/>
    <sheet state="visible" name="CDPCS_SoftwareType" sheetId="9" r:id="rId12"/>
    <sheet state="visible" name="CDPCS_VirtualMachines" sheetId="10" r:id="rId13"/>
    <sheet state="visible" name="CDPCS_BalancingPolicy" sheetId="11" r:id="rId14"/>
    <sheet state="visible" name="CDPCS_Balancers" sheetId="12" r:id="rId15"/>
    <sheet state="visible" name="CDPCS_Finished" sheetId="13" r:id="rId16"/>
    <sheet state="visible" name="CDPCS_Servers" sheetId="14" r:id="rId17"/>
    <sheet state="visible" name="CDPCS_Login" sheetId="15" r:id="rId18"/>
    <sheet state="visible" name="CDPCS_Time" sheetId="16" r:id="rId19"/>
    <sheet state="visible" name="CDPCS_AutentificationMechnism" sheetId="17" r:id="rId20"/>
    <sheet state="visible" name="CDPCS_Time_AuthenticationMechan" sheetId="18" r:id="rId21"/>
    <sheet state="visible" name="CDPCS_LoginGroupCDPS" sheetId="19" r:id="rId22"/>
    <sheet state="visible" name="CDPCS_Disponibility" sheetId="20" r:id="rId23"/>
    <sheet state="visible" name="CDPCS_Importance" sheetId="21" r:id="rId24"/>
    <sheet state="visible" name="CDPCS_VirtualMachine_X_App" sheetId="22" r:id="rId25"/>
    <sheet state="visible" name="CDPCS_Balancers_X_App" sheetId="23" r:id="rId26"/>
    <sheet state="visible" name="CDPCS_Server_X_App" sheetId="24" r:id="rId27"/>
  </sheets>
  <definedNames/>
  <calcPr/>
  <extLst>
    <ext uri="GoogleSheetsCustomDataVersion2">
      <go:sheetsCustomData xmlns:go="http://customooxmlschemas.google.com/" r:id="rId28" roundtripDataChecksum="LAKJtCjAPkCg0cccUjfCVIpV0UVEzl5i/CgCVpHUqqs="/>
    </ext>
  </extLst>
</workbook>
</file>

<file path=xl/sharedStrings.xml><?xml version="1.0" encoding="utf-8"?>
<sst xmlns="http://schemas.openxmlformats.org/spreadsheetml/2006/main" count="355" uniqueCount="227">
  <si>
    <t>Centro Procesamiento de Datos Control Service Data Base (CPDCS_DB)</t>
  </si>
  <si>
    <t>TABLE GLOSARY</t>
  </si>
  <si>
    <t>COLUMN 1
DATA TYPE</t>
  </si>
  <si>
    <t>COLUMN 1</t>
  </si>
  <si>
    <t>COLUMN 2
DATA TYPE</t>
  </si>
  <si>
    <t>COLUMN 2</t>
  </si>
  <si>
    <t>COLUMN 3
DATA TYPE</t>
  </si>
  <si>
    <t>COLUMN 3</t>
  </si>
  <si>
    <t>COLUMN 4
DATA TYPE</t>
  </si>
  <si>
    <t>COLUMN 4</t>
  </si>
  <si>
    <t>COLUMN 5
DATA TYPE</t>
  </si>
  <si>
    <t>COLUMN 5</t>
  </si>
  <si>
    <t>COLUMN 6
DATA TYPE</t>
  </si>
  <si>
    <t>COLUMN 6</t>
  </si>
  <si>
    <t>COLUMN 7
DATA TYPE</t>
  </si>
  <si>
    <t>COLUMN 7</t>
  </si>
  <si>
    <t>COLUMN 8
DATA TYPE</t>
  </si>
  <si>
    <t>COLUMN 8</t>
  </si>
  <si>
    <t>COLUMN 9
DATA TYPE</t>
  </si>
  <si>
    <t>COLUMN 9</t>
  </si>
  <si>
    <t>CDPCS_Apps</t>
  </si>
  <si>
    <t>BIGINT (PK)</t>
  </si>
  <si>
    <t>idApp</t>
  </si>
  <si>
    <t>VarChar (80)</t>
  </si>
  <si>
    <t>AppName</t>
  </si>
  <si>
    <t>VarChar (150)</t>
  </si>
  <si>
    <t>AppDescription</t>
  </si>
  <si>
    <t>Developer</t>
  </si>
  <si>
    <t>VarChar (30)</t>
  </si>
  <si>
    <t>Version</t>
  </si>
  <si>
    <t>Date</t>
  </si>
  <si>
    <t>VersionReleaseDate</t>
  </si>
  <si>
    <t>CDPCS_CPDs</t>
  </si>
  <si>
    <t>idCPD</t>
  </si>
  <si>
    <t>Float</t>
  </si>
  <si>
    <t>Longitude</t>
  </si>
  <si>
    <t>Latitude</t>
  </si>
  <si>
    <t>PercentageUsed</t>
  </si>
  <si>
    <t>PercentageReserved</t>
  </si>
  <si>
    <t>PercentageFree</t>
  </si>
  <si>
    <t>CDPCS_CPDs_MensualUsage</t>
  </si>
  <si>
    <t>idCPDMensualUsage</t>
  </si>
  <si>
    <t>BIGINT (FK)</t>
  </si>
  <si>
    <t>CPDs_X_idCPD</t>
  </si>
  <si>
    <t>VarChar (10)</t>
  </si>
  <si>
    <t>MonthName</t>
  </si>
  <si>
    <t>ResourcesUsage</t>
  </si>
  <si>
    <t>CDPCS_Periodicity</t>
  </si>
  <si>
    <t>idPeriodicity</t>
  </si>
  <si>
    <t>PeriodicityName</t>
  </si>
  <si>
    <t>CDPCS_EventType</t>
  </si>
  <si>
    <t>idEventType</t>
  </si>
  <si>
    <t>EventTypeName</t>
  </si>
  <si>
    <t>CDPCS_CPDs_Events</t>
  </si>
  <si>
    <t>idCPDEvents</t>
  </si>
  <si>
    <t>EventDate</t>
  </si>
  <si>
    <t>Perodicity_X_idPeriodicity</t>
  </si>
  <si>
    <t>EventType_X_idEventType</t>
  </si>
  <si>
    <t>KWhConsumption</t>
  </si>
  <si>
    <t>CDPCS_State</t>
  </si>
  <si>
    <t>idState</t>
  </si>
  <si>
    <t>StateName</t>
  </si>
  <si>
    <t>CDPCS_SoftwareType</t>
  </si>
  <si>
    <t>idSoftwareType</t>
  </si>
  <si>
    <t>SoftwareTypeName</t>
  </si>
  <si>
    <t>CDPCS_VirtualMachines</t>
  </si>
  <si>
    <t>idVirtualMachine</t>
  </si>
  <si>
    <t>VirtualMachineName</t>
  </si>
  <si>
    <t>VarChar (120)</t>
  </si>
  <si>
    <t>VirtualMachineDescription</t>
  </si>
  <si>
    <t>Int</t>
  </si>
  <si>
    <t>CPUAmount</t>
  </si>
  <si>
    <t>RAMAmount</t>
  </si>
  <si>
    <t>StorageAmount</t>
  </si>
  <si>
    <t>State_X_idState</t>
  </si>
  <si>
    <t>SoftwareType_X_ idSoftwareType</t>
  </si>
  <si>
    <t>BIGINT</t>
  </si>
  <si>
    <t>CPDs_x_idCPD</t>
  </si>
  <si>
    <t>CDPCS_BalancingPolicy</t>
  </si>
  <si>
    <t>idBalancingPolicy</t>
  </si>
  <si>
    <t>BalancingPolicyName</t>
  </si>
  <si>
    <t>CDPCS_Balancers</t>
  </si>
  <si>
    <t>idBalancer</t>
  </si>
  <si>
    <t>BalancersName</t>
  </si>
  <si>
    <t>BalancersDescription</t>
  </si>
  <si>
    <t>VarChar (20)</t>
  </si>
  <si>
    <t>IPAdress</t>
  </si>
  <si>
    <t>BalancingPolicy_X_idBalancingPolicy</t>
  </si>
  <si>
    <t>RequestsPerHours</t>
  </si>
  <si>
    <t>RequestsPerMinutes</t>
  </si>
  <si>
    <t>RequestsPerSecond</t>
  </si>
  <si>
    <t>CDPCS_Finished</t>
  </si>
  <si>
    <t>idFinished</t>
  </si>
  <si>
    <t>Finished</t>
  </si>
  <si>
    <t>CDPCS_Servers</t>
  </si>
  <si>
    <t>idServer</t>
  </si>
  <si>
    <t>InternalName</t>
  </si>
  <si>
    <t>ExternalName</t>
  </si>
  <si>
    <t>TotalSpaceAvailable</t>
  </si>
  <si>
    <t>TotalSpaceAssigned</t>
  </si>
  <si>
    <t>CDPCS_Login</t>
  </si>
  <si>
    <t>idLogin</t>
  </si>
  <si>
    <t>Finished_X_idFinished</t>
  </si>
  <si>
    <t>LoginDate</t>
  </si>
  <si>
    <t>Servers_X_idServer</t>
  </si>
  <si>
    <t>CDPCS_Time</t>
  </si>
  <si>
    <t>idTime</t>
  </si>
  <si>
    <t>DataTime</t>
  </si>
  <si>
    <t>CDPCS_AuthenticationMechanism</t>
  </si>
  <si>
    <t>idAuthenticationMechanism</t>
  </si>
  <si>
    <t>AuthenticationMechanismName</t>
  </si>
  <si>
    <t>CDPCS_Time_AuthenticationMechanism</t>
  </si>
  <si>
    <t>idTime_AuthentificationMechanism</t>
  </si>
  <si>
    <t>Time_X_idTime</t>
  </si>
  <si>
    <t>AuthenticationMechanism_X_idAuthenticationMechanism</t>
  </si>
  <si>
    <t>CDPCS_LoginGroup</t>
  </si>
  <si>
    <t>idLoginGroup</t>
  </si>
  <si>
    <t>Time_Authentication_X_idTime_Authentication</t>
  </si>
  <si>
    <t>TotalLogin</t>
  </si>
  <si>
    <t>CDPCS_Disponibility</t>
  </si>
  <si>
    <t>idDisponibility</t>
  </si>
  <si>
    <t>DisponibilityName</t>
  </si>
  <si>
    <t>CDPCS_Importance</t>
  </si>
  <si>
    <t>idImportance</t>
  </si>
  <si>
    <t>ImportanceName</t>
  </si>
  <si>
    <t>CDPCS_VirtualMachine_X_App</t>
  </si>
  <si>
    <t>idVirtualMachineApp</t>
  </si>
  <si>
    <t>App_X_idApp</t>
  </si>
  <si>
    <t>VirtualMachine_X_idVirtualMachine</t>
  </si>
  <si>
    <t>Importance_X_idImportance</t>
  </si>
  <si>
    <t>Disponibility_X_idDisponibility</t>
  </si>
  <si>
    <t>CDPCS_Balancers_X_App</t>
  </si>
  <si>
    <t>idBalancerApp</t>
  </si>
  <si>
    <t>Balancers_X_idBalancer</t>
  </si>
  <si>
    <t>CDPCS_Server_X_App</t>
  </si>
  <si>
    <t>idServerApp</t>
  </si>
  <si>
    <t>INSERT_INTO</t>
  </si>
  <si>
    <t>Evernote</t>
  </si>
  <si>
    <t>Libreta, planificador y organizador diario para tomar notas</t>
  </si>
  <si>
    <t>Stepan Pachikov</t>
  </si>
  <si>
    <t>6.13.14.7474</t>
  </si>
  <si>
    <t>Instagram</t>
  </si>
  <si>
    <t>Te acercamos a las personas y las cosas que te importan</t>
  </si>
  <si>
    <t>Meta</t>
  </si>
  <si>
    <t>283.0.0.0.104</t>
  </si>
  <si>
    <t>LaLiga fantasy</t>
  </si>
  <si>
    <t>Compite contra tus amigos en el juego de manager de fútbol oficial de LaLiga</t>
  </si>
  <si>
    <t>Marca</t>
  </si>
  <si>
    <t>4.7.6.0</t>
  </si>
  <si>
    <t>Duolingo</t>
  </si>
  <si>
    <t>Aprende a hablar, escribir y leer en inglés y en otros idiomas gratis!</t>
  </si>
  <si>
    <t>2.0</t>
  </si>
  <si>
    <t>SM Educamos Familias</t>
  </si>
  <si>
    <t>SM Educamos pone al colegio en la palma de tu mano</t>
  </si>
  <si>
    <t>SM</t>
  </si>
  <si>
    <t>1.34.1</t>
  </si>
  <si>
    <t>BurgerKing</t>
  </si>
  <si>
    <t>Pide comida a domicilio. Ofertas y cuones exclusivos también en restaurantes</t>
  </si>
  <si>
    <t>Burguer King</t>
  </si>
  <si>
    <t>7.4.8</t>
  </si>
  <si>
    <t>Netflix</t>
  </si>
  <si>
    <t>Netflix es el servicio lider de suscripción para ver series y películas</t>
  </si>
  <si>
    <t>8.66.1</t>
  </si>
  <si>
    <t>Intellij</t>
  </si>
  <si>
    <t>Entorno de desarrollo integrado para el desarrollo e programas informáticos</t>
  </si>
  <si>
    <t>JetBrains</t>
  </si>
  <si>
    <t>2023.1.1</t>
  </si>
  <si>
    <t>Visual Studio Code</t>
  </si>
  <si>
    <t>Editor de código fuente</t>
  </si>
  <si>
    <t>Microsoft</t>
  </si>
  <si>
    <t>1.78.2</t>
  </si>
  <si>
    <t>VirtualBox</t>
  </si>
  <si>
    <t>Software de virtualización para arquitecturas x86/amd64</t>
  </si>
  <si>
    <t>Oracle</t>
  </si>
  <si>
    <t>6.1.26</t>
  </si>
  <si>
    <t>Enero</t>
  </si>
  <si>
    <t>Febrero</t>
  </si>
  <si>
    <t>Marzo</t>
  </si>
  <si>
    <t>Diario</t>
  </si>
  <si>
    <t>2 días</t>
  </si>
  <si>
    <t>3 días</t>
  </si>
  <si>
    <t>4 días</t>
  </si>
  <si>
    <t>Semanal</t>
  </si>
  <si>
    <t>Mensual</t>
  </si>
  <si>
    <t>Consumo electrico en KW/h</t>
  </si>
  <si>
    <t>INSERT INTO</t>
  </si>
  <si>
    <t>Encendido</t>
  </si>
  <si>
    <t>Apagado</t>
  </si>
  <si>
    <t>Suspension</t>
  </si>
  <si>
    <t>Mantenimiento</t>
  </si>
  <si>
    <t>Base de Datos</t>
  </si>
  <si>
    <t>MicroServicios</t>
  </si>
  <si>
    <t>Servidor de aplicaciones</t>
  </si>
  <si>
    <t>VM1</t>
  </si>
  <si>
    <t>xxxxxxxxxx</t>
  </si>
  <si>
    <t>VM2</t>
  </si>
  <si>
    <t>VM3</t>
  </si>
  <si>
    <t>VM4</t>
  </si>
  <si>
    <t>VM5</t>
  </si>
  <si>
    <t>VM6</t>
  </si>
  <si>
    <t>Round</t>
  </si>
  <si>
    <t>Robin</t>
  </si>
  <si>
    <t>FILO</t>
  </si>
  <si>
    <t>b1</t>
  </si>
  <si>
    <t>x</t>
  </si>
  <si>
    <t>000.000.0.00</t>
  </si>
  <si>
    <t>b2</t>
  </si>
  <si>
    <t>000.000.0.01</t>
  </si>
  <si>
    <t>b3</t>
  </si>
  <si>
    <t>000.000.0.02</t>
  </si>
  <si>
    <t>b4</t>
  </si>
  <si>
    <t>000.000.0.03</t>
  </si>
  <si>
    <t>b5</t>
  </si>
  <si>
    <t>000.000.0.04</t>
  </si>
  <si>
    <t>ok</t>
  </si>
  <si>
    <t>not ok</t>
  </si>
  <si>
    <t>x1</t>
  </si>
  <si>
    <t>y1</t>
  </si>
  <si>
    <t>x2</t>
  </si>
  <si>
    <t>y2</t>
  </si>
  <si>
    <t>x3</t>
  </si>
  <si>
    <t>y3</t>
  </si>
  <si>
    <t>INSERT_INT</t>
  </si>
  <si>
    <t>High Availability</t>
  </si>
  <si>
    <t>Low Availability</t>
  </si>
  <si>
    <t>Primario</t>
  </si>
  <si>
    <t>Secundario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</si>
</sst>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-d"/>
    <numFmt numFmtId="165" formatCode="d/m/yy"/>
  </numFmts>
  <fonts count="10">
    <font>
      <sz val="11.0"/>
      <color theme="1"/>
      <name val="Calibri"/>
      <scheme val="minor"/>
    </font>
    <font>
      <b/>
      <sz val="13.0"/>
      <color rgb="FFFFFFFF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4D5156"/>
      <name val="Calibri"/>
    </font>
    <font>
      <b/>
      <color theme="1"/>
      <name val="Calibri"/>
      <scheme val="minor"/>
    </font>
    <font>
      <sz val="11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434343"/>
      </right>
      <top style="thin">
        <color rgb="FF000000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000000"/>
      </top>
      <bottom style="thin">
        <color rgb="FF434343"/>
      </bottom>
    </border>
    <border>
      <left style="thin">
        <color rgb="FF434343"/>
      </left>
      <right style="thin">
        <color rgb="FF000000"/>
      </right>
      <top style="thin">
        <color rgb="FF000000"/>
      </top>
      <bottom style="thin">
        <color rgb="FF434343"/>
      </bottom>
    </border>
    <border>
      <left style="thin">
        <color rgb="FF000000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434343"/>
      </right>
      <top style="thin">
        <color rgb="FF434343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000000"/>
      </bottom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5" fillId="3" fontId="4" numFmtId="0" xfId="0" applyAlignment="1" applyBorder="1" applyFill="1" applyFont="1">
      <alignment horizontal="center" readingOrder="0" shrinkToFit="0" wrapText="0"/>
    </xf>
    <xf borderId="5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horizontal="center" shrinkToFit="0" wrapText="0"/>
    </xf>
    <xf borderId="6" fillId="0" fontId="6" numFmtId="0" xfId="0" applyAlignment="1" applyBorder="1" applyFont="1">
      <alignment shrinkToFit="0" wrapText="0"/>
    </xf>
    <xf borderId="6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4" fontId="2" numFmtId="0" xfId="0" applyAlignment="1" applyBorder="1" applyFill="1" applyFont="1">
      <alignment readingOrder="0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horizontal="center"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5" numFmtId="0" xfId="0" applyAlignment="1" applyBorder="1" applyFont="1">
      <alignment shrinkToFit="0" vertical="center" wrapText="0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 readingOrder="0" vertical="center"/>
    </xf>
    <xf borderId="0" fillId="0" fontId="6" numFmtId="164" xfId="0" applyAlignment="1" applyFont="1" applyNumberFormat="1">
      <alignment readingOrder="0"/>
    </xf>
    <xf borderId="0" fillId="5" fontId="6" numFmtId="0" xfId="0" applyAlignment="1" applyFill="1" applyFont="1">
      <alignment shrinkToFit="0" wrapText="0"/>
    </xf>
    <xf borderId="0" fillId="0" fontId="5" numFmtId="0" xfId="0" applyFont="1"/>
    <xf borderId="0" fillId="4" fontId="7" numFmtId="3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6" numFmtId="0" xfId="0" applyFont="1"/>
    <xf borderId="0" fillId="5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5" fontId="5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left" readingOrder="0" vertical="center"/>
    </xf>
    <xf borderId="0" fillId="0" fontId="2" numFmtId="0" xfId="0" applyFont="1"/>
    <xf borderId="0" fillId="0" fontId="2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4" fontId="9" numFmtId="0" xfId="0" applyAlignment="1" applyFont="1">
      <alignment readingOrder="0"/>
    </xf>
  </cellXfs>
  <cellStyles count="1">
    <cellStyle xfId="0" name="Normal" builtinId="0"/>
  </cellStyles>
  <dxfs count="11"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351C75"/>
          <bgColor rgb="FF351C75"/>
        </patternFill>
      </fill>
      <border/>
    </dxf>
    <dxf>
      <font>
        <b/>
        <color rgb="FFFFFFFF"/>
      </font>
      <fill>
        <patternFill patternType="solid">
          <fgColor rgb="FF0B5394"/>
          <bgColor rgb="FF0B5394"/>
        </patternFill>
      </fill>
      <border/>
    </dxf>
    <dxf>
      <font>
        <color rgb="FFFFFFFF"/>
      </font>
      <fill>
        <patternFill patternType="solid">
          <fgColor rgb="FF0B5394"/>
          <bgColor rgb="FF0B5394"/>
        </patternFill>
      </fill>
      <border/>
    </dxf>
    <dxf>
      <font>
        <color rgb="FFFFFFFF"/>
      </font>
      <fill>
        <patternFill patternType="solid">
          <fgColor rgb="FF134F5C"/>
          <bgColor rgb="FF134F5C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C1130"/>
          <bgColor rgb="FF4C113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11.29"/>
    <col customWidth="1" min="3" max="3" width="36.14"/>
    <col customWidth="1" min="4" max="4" width="12.0"/>
    <col customWidth="1" min="5" max="5" width="42.71"/>
    <col customWidth="1" min="6" max="6" width="13.0"/>
    <col customWidth="1" min="7" max="7" width="52.14"/>
    <col customWidth="1" min="8" max="8" width="12.0"/>
    <col customWidth="1" min="9" max="9" width="26.14"/>
    <col customWidth="1" min="10" max="10" width="12.0"/>
    <col customWidth="1" min="11" max="11" width="33.0"/>
    <col customWidth="1" min="12" max="12" width="11.0"/>
    <col customWidth="1" min="13" max="13" width="18.0"/>
    <col customWidth="1" min="14" max="14" width="11.0"/>
    <col customWidth="1" min="15" max="15" width="18.71"/>
    <col customWidth="1" min="16" max="16" width="11.0"/>
    <col customWidth="1" min="17" max="17" width="30.43"/>
    <col customWidth="1" min="18" max="18" width="10.57"/>
    <col customWidth="1" min="19" max="19" width="13.71"/>
  </cols>
  <sheetData>
    <row r="1" ht="29.25" customHeight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4" t="s">
        <v>19</v>
      </c>
    </row>
    <row r="3" ht="16.5" customHeight="1">
      <c r="A3" s="5" t="s">
        <v>20</v>
      </c>
      <c r="B3" s="6" t="s">
        <v>21</v>
      </c>
      <c r="C3" s="7" t="s">
        <v>22</v>
      </c>
      <c r="D3" s="8" t="s">
        <v>23</v>
      </c>
      <c r="E3" s="9" t="s">
        <v>24</v>
      </c>
      <c r="F3" s="8" t="s">
        <v>25</v>
      </c>
      <c r="G3" s="9" t="s">
        <v>26</v>
      </c>
      <c r="H3" s="8" t="s">
        <v>23</v>
      </c>
      <c r="I3" s="9" t="s">
        <v>27</v>
      </c>
      <c r="J3" s="8" t="s">
        <v>28</v>
      </c>
      <c r="K3" s="9" t="s">
        <v>29</v>
      </c>
      <c r="L3" s="8" t="s">
        <v>30</v>
      </c>
      <c r="M3" s="9" t="s">
        <v>31</v>
      </c>
      <c r="N3" s="10"/>
      <c r="O3" s="11"/>
      <c r="P3" s="10"/>
      <c r="Q3" s="11"/>
      <c r="R3" s="10"/>
      <c r="S3" s="12"/>
    </row>
    <row r="4" ht="16.5" customHeight="1">
      <c r="A4" s="5" t="s">
        <v>32</v>
      </c>
      <c r="B4" s="6" t="s">
        <v>21</v>
      </c>
      <c r="C4" s="7" t="s">
        <v>33</v>
      </c>
      <c r="D4" s="8" t="s">
        <v>34</v>
      </c>
      <c r="E4" s="9" t="s">
        <v>35</v>
      </c>
      <c r="F4" s="8" t="s">
        <v>34</v>
      </c>
      <c r="G4" s="9" t="s">
        <v>36</v>
      </c>
      <c r="H4" s="8" t="s">
        <v>34</v>
      </c>
      <c r="I4" s="9" t="s">
        <v>37</v>
      </c>
      <c r="J4" s="8" t="s">
        <v>34</v>
      </c>
      <c r="K4" s="9" t="s">
        <v>38</v>
      </c>
      <c r="L4" s="8" t="s">
        <v>34</v>
      </c>
      <c r="M4" s="9" t="s">
        <v>39</v>
      </c>
      <c r="N4" s="10"/>
      <c r="O4" s="11"/>
      <c r="P4" s="10"/>
      <c r="Q4" s="11"/>
      <c r="R4" s="10"/>
      <c r="S4" s="12"/>
    </row>
    <row r="5" ht="16.5" customHeight="1">
      <c r="A5" s="5" t="s">
        <v>40</v>
      </c>
      <c r="B5" s="6" t="s">
        <v>21</v>
      </c>
      <c r="C5" s="7" t="s">
        <v>41</v>
      </c>
      <c r="D5" s="6" t="s">
        <v>42</v>
      </c>
      <c r="E5" s="7" t="s">
        <v>43</v>
      </c>
      <c r="F5" s="13" t="s">
        <v>44</v>
      </c>
      <c r="G5" s="9" t="s">
        <v>45</v>
      </c>
      <c r="H5" s="8" t="s">
        <v>34</v>
      </c>
      <c r="I5" s="9" t="s">
        <v>46</v>
      </c>
      <c r="J5" s="14"/>
      <c r="K5" s="15"/>
      <c r="L5" s="14"/>
      <c r="M5" s="15"/>
      <c r="N5" s="10"/>
      <c r="O5" s="11"/>
      <c r="P5" s="10"/>
      <c r="Q5" s="11"/>
      <c r="R5" s="10"/>
      <c r="S5" s="12"/>
    </row>
    <row r="6" ht="16.5" customHeight="1">
      <c r="A6" s="16" t="s">
        <v>47</v>
      </c>
      <c r="B6" s="6" t="s">
        <v>21</v>
      </c>
      <c r="C6" s="7" t="s">
        <v>48</v>
      </c>
      <c r="D6" s="8" t="s">
        <v>23</v>
      </c>
      <c r="E6" s="9" t="s">
        <v>49</v>
      </c>
      <c r="F6" s="14"/>
      <c r="G6" s="15"/>
      <c r="H6" s="14"/>
      <c r="I6" s="15"/>
      <c r="J6" s="10"/>
      <c r="K6" s="11"/>
      <c r="L6" s="10"/>
      <c r="M6" s="11"/>
      <c r="N6" s="10"/>
      <c r="O6" s="11"/>
      <c r="P6" s="10"/>
      <c r="Q6" s="11"/>
      <c r="R6" s="10"/>
      <c r="S6" s="12"/>
    </row>
    <row r="7" ht="16.5" customHeight="1">
      <c r="A7" s="16" t="s">
        <v>50</v>
      </c>
      <c r="B7" s="6" t="s">
        <v>21</v>
      </c>
      <c r="C7" s="7" t="s">
        <v>51</v>
      </c>
      <c r="D7" s="8" t="s">
        <v>23</v>
      </c>
      <c r="E7" s="9" t="s">
        <v>52</v>
      </c>
      <c r="F7" s="14"/>
      <c r="G7" s="15"/>
      <c r="H7" s="14"/>
      <c r="I7" s="15"/>
      <c r="J7" s="10"/>
      <c r="K7" s="11"/>
      <c r="L7" s="10"/>
      <c r="M7" s="11"/>
      <c r="N7" s="10"/>
      <c r="O7" s="11"/>
      <c r="P7" s="10"/>
      <c r="Q7" s="11"/>
      <c r="R7" s="10"/>
      <c r="S7" s="12"/>
    </row>
    <row r="8" ht="16.5" customHeight="1">
      <c r="A8" s="17" t="s">
        <v>53</v>
      </c>
      <c r="B8" s="6" t="s">
        <v>21</v>
      </c>
      <c r="C8" s="7" t="s">
        <v>54</v>
      </c>
      <c r="D8" s="6" t="s">
        <v>42</v>
      </c>
      <c r="E8" s="7" t="s">
        <v>43</v>
      </c>
      <c r="F8" s="8" t="s">
        <v>30</v>
      </c>
      <c r="G8" s="9" t="s">
        <v>55</v>
      </c>
      <c r="H8" s="6" t="s">
        <v>42</v>
      </c>
      <c r="I8" s="7" t="s">
        <v>56</v>
      </c>
      <c r="J8" s="6" t="s">
        <v>42</v>
      </c>
      <c r="K8" s="7" t="s">
        <v>57</v>
      </c>
      <c r="L8" s="8" t="s">
        <v>34</v>
      </c>
      <c r="M8" s="9" t="s">
        <v>58</v>
      </c>
      <c r="N8" s="10"/>
      <c r="O8" s="11"/>
      <c r="P8" s="10"/>
      <c r="Q8" s="11"/>
      <c r="R8" s="10"/>
      <c r="S8" s="12"/>
    </row>
    <row r="9" ht="16.5" customHeight="1">
      <c r="A9" s="16" t="s">
        <v>59</v>
      </c>
      <c r="B9" s="6" t="s">
        <v>21</v>
      </c>
      <c r="C9" s="7" t="s">
        <v>60</v>
      </c>
      <c r="D9" s="8" t="s">
        <v>23</v>
      </c>
      <c r="E9" s="9" t="s">
        <v>61</v>
      </c>
      <c r="F9" s="10"/>
      <c r="G9" s="11"/>
      <c r="H9" s="10"/>
      <c r="I9" s="11"/>
      <c r="J9" s="10"/>
      <c r="K9" s="11"/>
      <c r="L9" s="10"/>
      <c r="M9" s="11"/>
      <c r="N9" s="10"/>
      <c r="O9" s="11"/>
      <c r="P9" s="10"/>
      <c r="Q9" s="11"/>
      <c r="R9" s="18"/>
      <c r="S9" s="19"/>
    </row>
    <row r="10" ht="16.5" customHeight="1">
      <c r="A10" s="16" t="s">
        <v>62</v>
      </c>
      <c r="B10" s="6" t="s">
        <v>21</v>
      </c>
      <c r="C10" s="7" t="s">
        <v>63</v>
      </c>
      <c r="D10" s="8" t="s">
        <v>23</v>
      </c>
      <c r="E10" s="9" t="s">
        <v>64</v>
      </c>
      <c r="F10" s="10"/>
      <c r="G10" s="11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0"/>
      <c r="S10" s="12"/>
    </row>
    <row r="11" ht="16.5" customHeight="1">
      <c r="A11" s="16" t="s">
        <v>65</v>
      </c>
      <c r="B11" s="6" t="s">
        <v>21</v>
      </c>
      <c r="C11" s="7" t="s">
        <v>66</v>
      </c>
      <c r="D11" s="8" t="s">
        <v>23</v>
      </c>
      <c r="E11" s="9" t="s">
        <v>67</v>
      </c>
      <c r="F11" s="8" t="s">
        <v>68</v>
      </c>
      <c r="G11" s="9" t="s">
        <v>69</v>
      </c>
      <c r="H11" s="8" t="s">
        <v>70</v>
      </c>
      <c r="I11" s="9" t="s">
        <v>71</v>
      </c>
      <c r="J11" s="8" t="s">
        <v>34</v>
      </c>
      <c r="K11" s="9" t="s">
        <v>72</v>
      </c>
      <c r="L11" s="8" t="s">
        <v>34</v>
      </c>
      <c r="M11" s="9" t="s">
        <v>73</v>
      </c>
      <c r="N11" s="6" t="s">
        <v>42</v>
      </c>
      <c r="O11" s="7" t="s">
        <v>74</v>
      </c>
      <c r="P11" s="6" t="s">
        <v>42</v>
      </c>
      <c r="Q11" s="7" t="s">
        <v>75</v>
      </c>
      <c r="R11" s="6" t="s">
        <v>76</v>
      </c>
      <c r="S11" s="20" t="s">
        <v>77</v>
      </c>
    </row>
    <row r="12" ht="16.5" customHeight="1">
      <c r="A12" s="16" t="s">
        <v>78</v>
      </c>
      <c r="B12" s="6" t="s">
        <v>21</v>
      </c>
      <c r="C12" s="21" t="s">
        <v>79</v>
      </c>
      <c r="D12" s="8" t="s">
        <v>23</v>
      </c>
      <c r="E12" s="9" t="s">
        <v>80</v>
      </c>
      <c r="F12" s="10"/>
      <c r="G12" s="11"/>
      <c r="H12" s="10"/>
      <c r="I12" s="11"/>
      <c r="J12" s="10"/>
      <c r="K12" s="11"/>
      <c r="L12" s="10"/>
      <c r="M12" s="11"/>
      <c r="N12" s="10"/>
      <c r="O12" s="11"/>
      <c r="P12" s="10"/>
      <c r="Q12" s="11"/>
      <c r="R12" s="10"/>
      <c r="S12" s="12"/>
    </row>
    <row r="13" ht="16.5" customHeight="1">
      <c r="A13" s="5" t="s">
        <v>81</v>
      </c>
      <c r="B13" s="6" t="s">
        <v>21</v>
      </c>
      <c r="C13" s="21" t="s">
        <v>82</v>
      </c>
      <c r="D13" s="8" t="s">
        <v>23</v>
      </c>
      <c r="E13" s="9" t="s">
        <v>83</v>
      </c>
      <c r="F13" s="8" t="s">
        <v>68</v>
      </c>
      <c r="G13" s="22" t="s">
        <v>84</v>
      </c>
      <c r="H13" s="8" t="s">
        <v>85</v>
      </c>
      <c r="I13" s="22" t="s">
        <v>86</v>
      </c>
      <c r="J13" s="6" t="s">
        <v>42</v>
      </c>
      <c r="K13" s="21" t="s">
        <v>87</v>
      </c>
      <c r="L13" s="23" t="s">
        <v>70</v>
      </c>
      <c r="M13" s="22" t="s">
        <v>88</v>
      </c>
      <c r="N13" s="23" t="s">
        <v>70</v>
      </c>
      <c r="O13" s="22" t="s">
        <v>89</v>
      </c>
      <c r="P13" s="23" t="s">
        <v>70</v>
      </c>
      <c r="Q13" s="22" t="s">
        <v>90</v>
      </c>
      <c r="R13" s="6" t="s">
        <v>76</v>
      </c>
      <c r="S13" s="24" t="s">
        <v>77</v>
      </c>
    </row>
    <row r="14" ht="16.5" customHeight="1">
      <c r="A14" s="16" t="s">
        <v>91</v>
      </c>
      <c r="B14" s="6" t="s">
        <v>21</v>
      </c>
      <c r="C14" s="21" t="s">
        <v>92</v>
      </c>
      <c r="D14" s="8" t="s">
        <v>85</v>
      </c>
      <c r="E14" s="22" t="s">
        <v>93</v>
      </c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0"/>
      <c r="Q14" s="11"/>
      <c r="R14" s="10"/>
      <c r="S14" s="12"/>
    </row>
    <row r="15" ht="16.5" customHeight="1">
      <c r="A15" s="16" t="s">
        <v>94</v>
      </c>
      <c r="B15" s="6" t="s">
        <v>21</v>
      </c>
      <c r="C15" s="21" t="s">
        <v>95</v>
      </c>
      <c r="D15" s="8" t="s">
        <v>23</v>
      </c>
      <c r="E15" s="22" t="s">
        <v>96</v>
      </c>
      <c r="F15" s="8" t="s">
        <v>23</v>
      </c>
      <c r="G15" s="22" t="s">
        <v>97</v>
      </c>
      <c r="H15" s="8" t="s">
        <v>34</v>
      </c>
      <c r="I15" s="22" t="s">
        <v>98</v>
      </c>
      <c r="J15" s="8" t="s">
        <v>34</v>
      </c>
      <c r="K15" s="22" t="s">
        <v>99</v>
      </c>
      <c r="L15" s="6" t="s">
        <v>42</v>
      </c>
      <c r="M15" s="21" t="s">
        <v>43</v>
      </c>
      <c r="N15" s="10"/>
      <c r="O15" s="11"/>
      <c r="P15" s="10"/>
      <c r="Q15" s="11"/>
      <c r="R15" s="10"/>
      <c r="S15" s="12"/>
    </row>
    <row r="16" ht="16.5" customHeight="1">
      <c r="A16" s="17" t="s">
        <v>100</v>
      </c>
      <c r="B16" s="6" t="s">
        <v>21</v>
      </c>
      <c r="C16" s="21" t="s">
        <v>101</v>
      </c>
      <c r="D16" s="6" t="s">
        <v>42</v>
      </c>
      <c r="E16" s="21" t="s">
        <v>102</v>
      </c>
      <c r="F16" s="23" t="s">
        <v>30</v>
      </c>
      <c r="G16" s="22" t="s">
        <v>103</v>
      </c>
      <c r="H16" s="6" t="s">
        <v>76</v>
      </c>
      <c r="I16" s="21" t="s">
        <v>104</v>
      </c>
      <c r="J16" s="23"/>
      <c r="K16" s="22"/>
      <c r="L16" s="10"/>
      <c r="M16" s="11"/>
      <c r="N16" s="10"/>
      <c r="O16" s="11"/>
      <c r="P16" s="10"/>
      <c r="Q16" s="11"/>
      <c r="R16" s="10"/>
      <c r="S16" s="12"/>
    </row>
    <row r="17" ht="16.5" customHeight="1">
      <c r="A17" s="16" t="s">
        <v>105</v>
      </c>
      <c r="B17" s="6" t="s">
        <v>21</v>
      </c>
      <c r="C17" s="21" t="s">
        <v>106</v>
      </c>
      <c r="D17" s="8" t="s">
        <v>23</v>
      </c>
      <c r="E17" s="22" t="s">
        <v>107</v>
      </c>
      <c r="F17" s="25"/>
      <c r="G17" s="26"/>
      <c r="H17" s="10"/>
      <c r="I17" s="11"/>
      <c r="J17" s="10"/>
      <c r="K17" s="11"/>
      <c r="L17" s="10"/>
      <c r="M17" s="11"/>
      <c r="N17" s="10"/>
      <c r="O17" s="11"/>
      <c r="P17" s="10"/>
      <c r="Q17" s="11"/>
      <c r="R17" s="10"/>
      <c r="S17" s="12"/>
    </row>
    <row r="18" ht="16.5" customHeight="1">
      <c r="A18" s="17" t="s">
        <v>108</v>
      </c>
      <c r="B18" s="6" t="s">
        <v>21</v>
      </c>
      <c r="C18" s="21" t="s">
        <v>109</v>
      </c>
      <c r="D18" s="8" t="s">
        <v>23</v>
      </c>
      <c r="E18" s="22" t="s">
        <v>110</v>
      </c>
      <c r="F18" s="25"/>
      <c r="G18" s="26"/>
      <c r="H18" s="10"/>
      <c r="I18" s="11"/>
      <c r="J18" s="10"/>
      <c r="K18" s="11"/>
      <c r="L18" s="10"/>
      <c r="M18" s="11"/>
      <c r="N18" s="10"/>
      <c r="O18" s="11"/>
      <c r="P18" s="10"/>
      <c r="Q18" s="11"/>
      <c r="R18" s="10"/>
      <c r="S18" s="12"/>
    </row>
    <row r="19" ht="16.5" customHeight="1">
      <c r="A19" s="17" t="s">
        <v>111</v>
      </c>
      <c r="B19" s="6" t="s">
        <v>21</v>
      </c>
      <c r="C19" s="27" t="s">
        <v>112</v>
      </c>
      <c r="D19" s="6" t="s">
        <v>42</v>
      </c>
      <c r="E19" s="21" t="s">
        <v>113</v>
      </c>
      <c r="F19" s="6" t="s">
        <v>42</v>
      </c>
      <c r="G19" s="21" t="s">
        <v>114</v>
      </c>
      <c r="H19" s="10"/>
      <c r="I19" s="11"/>
      <c r="J19" s="10"/>
      <c r="K19" s="11"/>
      <c r="L19" s="10"/>
      <c r="M19" s="11"/>
      <c r="N19" s="10"/>
      <c r="O19" s="11"/>
      <c r="P19" s="10"/>
      <c r="Q19" s="11"/>
      <c r="R19" s="10"/>
      <c r="S19" s="12"/>
    </row>
    <row r="20" ht="16.5" customHeight="1">
      <c r="A20" s="17" t="s">
        <v>115</v>
      </c>
      <c r="B20" s="6" t="s">
        <v>21</v>
      </c>
      <c r="C20" s="21" t="s">
        <v>116</v>
      </c>
      <c r="D20" s="6" t="s">
        <v>42</v>
      </c>
      <c r="E20" s="21" t="s">
        <v>117</v>
      </c>
      <c r="F20" s="23" t="s">
        <v>70</v>
      </c>
      <c r="G20" s="22" t="s">
        <v>118</v>
      </c>
      <c r="H20" s="23"/>
      <c r="I20" s="22"/>
      <c r="J20" s="23"/>
      <c r="K20" s="22"/>
      <c r="L20" s="10"/>
      <c r="M20" s="11"/>
      <c r="N20" s="10"/>
      <c r="O20" s="11"/>
      <c r="P20" s="10"/>
      <c r="Q20" s="11"/>
      <c r="R20" s="10"/>
      <c r="S20" s="12"/>
    </row>
    <row r="21" ht="16.5" customHeight="1">
      <c r="A21" s="5" t="s">
        <v>119</v>
      </c>
      <c r="B21" s="6" t="s">
        <v>21</v>
      </c>
      <c r="C21" s="21" t="s">
        <v>120</v>
      </c>
      <c r="D21" s="8" t="s">
        <v>23</v>
      </c>
      <c r="E21" s="9" t="s">
        <v>121</v>
      </c>
      <c r="F21" s="10"/>
      <c r="G21" s="11"/>
      <c r="H21" s="14"/>
      <c r="I21" s="28"/>
      <c r="J21" s="10"/>
      <c r="K21" s="11"/>
      <c r="L21" s="10"/>
      <c r="M21" s="11"/>
      <c r="N21" s="10"/>
      <c r="O21" s="11"/>
      <c r="P21" s="10"/>
      <c r="Q21" s="11"/>
      <c r="R21" s="10"/>
      <c r="S21" s="12"/>
    </row>
    <row r="22" ht="16.5" customHeight="1">
      <c r="A22" s="5" t="s">
        <v>122</v>
      </c>
      <c r="B22" s="6" t="s">
        <v>21</v>
      </c>
      <c r="C22" s="21" t="s">
        <v>123</v>
      </c>
      <c r="D22" s="8" t="s">
        <v>23</v>
      </c>
      <c r="E22" s="9" t="s">
        <v>124</v>
      </c>
      <c r="F22" s="10"/>
      <c r="G22" s="11"/>
      <c r="H22" s="14"/>
      <c r="I22" s="28"/>
      <c r="J22" s="10"/>
      <c r="K22" s="11"/>
      <c r="L22" s="10"/>
      <c r="M22" s="11"/>
      <c r="N22" s="10"/>
      <c r="O22" s="11"/>
      <c r="P22" s="10"/>
      <c r="Q22" s="11"/>
      <c r="R22" s="10"/>
      <c r="S22" s="12"/>
    </row>
    <row r="23" ht="16.5" customHeight="1">
      <c r="A23" s="16" t="s">
        <v>125</v>
      </c>
      <c r="B23" s="6" t="s">
        <v>21</v>
      </c>
      <c r="C23" s="21" t="s">
        <v>126</v>
      </c>
      <c r="D23" s="6" t="s">
        <v>42</v>
      </c>
      <c r="E23" s="21" t="s">
        <v>127</v>
      </c>
      <c r="F23" s="6" t="s">
        <v>42</v>
      </c>
      <c r="G23" s="21" t="s">
        <v>128</v>
      </c>
      <c r="H23" s="6" t="s">
        <v>42</v>
      </c>
      <c r="I23" s="29" t="s">
        <v>129</v>
      </c>
      <c r="J23" s="6" t="s">
        <v>42</v>
      </c>
      <c r="K23" s="29" t="s">
        <v>130</v>
      </c>
      <c r="L23" s="10"/>
      <c r="M23" s="11"/>
      <c r="N23" s="10"/>
      <c r="O23" s="11"/>
      <c r="P23" s="10"/>
      <c r="Q23" s="11"/>
      <c r="R23" s="10"/>
      <c r="S23" s="12"/>
    </row>
    <row r="24" ht="16.5" customHeight="1">
      <c r="A24" s="16" t="s">
        <v>131</v>
      </c>
      <c r="B24" s="6" t="s">
        <v>21</v>
      </c>
      <c r="C24" s="21" t="s">
        <v>132</v>
      </c>
      <c r="D24" s="6" t="s">
        <v>42</v>
      </c>
      <c r="E24" s="21" t="s">
        <v>127</v>
      </c>
      <c r="F24" s="6" t="s">
        <v>42</v>
      </c>
      <c r="G24" s="21" t="s">
        <v>133</v>
      </c>
      <c r="H24" s="6" t="s">
        <v>42</v>
      </c>
      <c r="I24" s="29" t="s">
        <v>129</v>
      </c>
      <c r="J24" s="6" t="s">
        <v>42</v>
      </c>
      <c r="K24" s="29" t="s">
        <v>130</v>
      </c>
      <c r="L24" s="10"/>
      <c r="M24" s="11"/>
      <c r="N24" s="10"/>
      <c r="O24" s="11"/>
      <c r="P24" s="10"/>
      <c r="Q24" s="11"/>
      <c r="R24" s="10"/>
      <c r="S24" s="12"/>
    </row>
    <row r="25" ht="16.5" customHeight="1">
      <c r="A25" s="30" t="s">
        <v>134</v>
      </c>
      <c r="B25" s="6" t="s">
        <v>21</v>
      </c>
      <c r="C25" s="31" t="s">
        <v>135</v>
      </c>
      <c r="D25" s="6" t="s">
        <v>42</v>
      </c>
      <c r="E25" s="31" t="s">
        <v>127</v>
      </c>
      <c r="F25" s="6" t="s">
        <v>42</v>
      </c>
      <c r="G25" s="31" t="s">
        <v>104</v>
      </c>
      <c r="H25" s="6" t="s">
        <v>42</v>
      </c>
      <c r="I25" s="32" t="s">
        <v>129</v>
      </c>
      <c r="J25" s="6" t="s">
        <v>42</v>
      </c>
      <c r="K25" s="32" t="s">
        <v>130</v>
      </c>
      <c r="L25" s="33"/>
      <c r="M25" s="34"/>
      <c r="N25" s="33"/>
      <c r="O25" s="34"/>
      <c r="P25" s="33"/>
      <c r="Q25" s="34"/>
      <c r="R25" s="33"/>
      <c r="S25" s="35"/>
    </row>
  </sheetData>
  <mergeCells count="1">
    <mergeCell ref="A1:S1"/>
  </mergeCells>
  <conditionalFormatting sqref="A1:S25">
    <cfRule type="containsText" dxfId="0" priority="1" operator="containsText" text="COLUMN">
      <formula>NOT(ISERROR(SEARCH(("COLUMN"),(A1))))</formula>
    </cfRule>
  </conditionalFormatting>
  <conditionalFormatting sqref="A1:S25">
    <cfRule type="containsText" dxfId="1" priority="2" operator="containsText" text="CDPCS">
      <formula>NOT(ISERROR(SEARCH(("CDPCS"),(A1))))</formula>
    </cfRule>
  </conditionalFormatting>
  <conditionalFormatting sqref="A1:S25">
    <cfRule type="containsText" dxfId="2" priority="3" operator="containsText" text="_X_">
      <formula>NOT(ISERROR(SEARCH(("_X_"),(A1))))</formula>
    </cfRule>
  </conditionalFormatting>
  <conditionalFormatting sqref="A1:S25">
    <cfRule type="containsText" dxfId="3" priority="4" operator="containsText" text="Float">
      <formula>NOT(ISERROR(SEARCH(("Float"),(A1))))</formula>
    </cfRule>
  </conditionalFormatting>
  <conditionalFormatting sqref="A1:S25">
    <cfRule type="containsText" dxfId="4" priority="5" operator="containsText" text="VarChar">
      <formula>NOT(ISERROR(SEARCH(("VarChar"),(A1))))</formula>
    </cfRule>
  </conditionalFormatting>
  <conditionalFormatting sqref="A1:S25">
    <cfRule type="cellIs" dxfId="5" priority="6" operator="equal">
      <formula>"Date"</formula>
    </cfRule>
  </conditionalFormatting>
  <conditionalFormatting sqref="A1:S25">
    <cfRule type="cellIs" dxfId="6" priority="7" operator="equal">
      <formula>"Int"</formula>
    </cfRule>
  </conditionalFormatting>
  <conditionalFormatting sqref="A1:S25">
    <cfRule type="containsBlanks" dxfId="7" priority="8">
      <formula>LEN(TRIM(A1))=0</formula>
    </cfRule>
  </conditionalFormatting>
  <conditionalFormatting sqref="D2:D25 F2:F25 H2:H25 J2:J25 L2:L25 N2:N25 P2:P25 R2:R25">
    <cfRule type="containsBlanks" dxfId="8" priority="9">
      <formula>LEN(TRIM(D2))=0</formula>
    </cfRule>
  </conditionalFormatting>
  <conditionalFormatting sqref="A1:S25">
    <cfRule type="cellIs" dxfId="9" priority="10" operator="equal">
      <formula>"BIGINT (PK)"</formula>
    </cfRule>
  </conditionalFormatting>
  <conditionalFormatting sqref="A1:S25">
    <cfRule type="cellIs" dxfId="10" priority="11" operator="equal">
      <formula>"BIGINT (FK)"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9.71"/>
    <col customWidth="1" min="3" max="3" width="24.57"/>
    <col customWidth="1" min="4" max="4" width="11.71"/>
    <col customWidth="1" min="5" max="5" width="12.43"/>
    <col customWidth="1" min="6" max="6" width="14.43"/>
    <col customWidth="1" min="7" max="7" width="15.0"/>
    <col customWidth="1" min="8" max="8" width="29.57"/>
    <col customWidth="1" min="9" max="9" width="13.57"/>
    <col customWidth="1" min="10" max="10" width="271.43"/>
  </cols>
  <sheetData>
    <row r="1">
      <c r="A1" s="52" t="str">
        <f>GLOSSARY!A11</f>
        <v>CDPCS_VirtualMachines</v>
      </c>
    </row>
    <row r="2">
      <c r="A2" s="36" t="str">
        <f>GLOSSARY!C11</f>
        <v>idVirtualMachine</v>
      </c>
      <c r="B2" s="36" t="str">
        <f>GLOSSARY!E11</f>
        <v>VirtualMachineName</v>
      </c>
      <c r="C2" s="36" t="str">
        <f>GLOSSARY!G11</f>
        <v>VirtualMachineDescription</v>
      </c>
      <c r="D2" s="36" t="str">
        <f>GLOSSARY!I11</f>
        <v>CPUAmount</v>
      </c>
      <c r="E2" s="36" t="str">
        <f>GLOSSARY!K11</f>
        <v>RAMAmount</v>
      </c>
      <c r="F2" s="45" t="str">
        <f>GLOSSARY!M11</f>
        <v>StorageAmount</v>
      </c>
      <c r="G2" s="38" t="str">
        <f>GLOSSARY!O11</f>
        <v>State_X_idState</v>
      </c>
      <c r="H2" s="45" t="str">
        <f>GLOSSARY!Q11</f>
        <v>SoftwareType_X_ idSoftwareType</v>
      </c>
      <c r="I2" s="45" t="str">
        <f>GLOSSARY!S11</f>
        <v>CPDs_x_idCPD</v>
      </c>
      <c r="J2" s="47" t="s">
        <v>185</v>
      </c>
    </row>
    <row r="3">
      <c r="A3" s="41">
        <v>1.0</v>
      </c>
      <c r="B3" s="41" t="s">
        <v>193</v>
      </c>
      <c r="C3" s="41" t="s">
        <v>194</v>
      </c>
      <c r="D3" s="41">
        <v>1.0</v>
      </c>
      <c r="E3" s="41">
        <v>1.0</v>
      </c>
      <c r="F3" s="41">
        <v>1.0</v>
      </c>
      <c r="G3" s="41">
        <v>1.0</v>
      </c>
      <c r="H3" s="41">
        <v>1.0</v>
      </c>
      <c r="I3" s="41">
        <v>1.0</v>
      </c>
      <c r="J3" s="45" t="str">
        <f>CONCATENATE("INSERT INTO ",$A$1," (",$A$2,",",$B$2,",",$C$2,",",$D$2,",",$E$2,",",$F$2,",",$G$2,",",$H$2,",",$I$2,")"," VALUES (",A3,",""",B3,""",""",C3,""",",D3,",",E3,",",F3,",",G3,",",H3,",",I3,")",")")</f>
        <v>INSERT INTO CDPCS_VirtualMachines (idVirtualMachine,VirtualMachineName,VirtualMachineDescription,CPUAmount,RAMAmount,StorageAmount,State_X_idState,SoftwareType_X_ idSoftwareType,CPDs_x_idCPD) VALUES (1,"VM1","xxxxxxxxxx",1,1,1,1,1,1))</v>
      </c>
    </row>
    <row r="4">
      <c r="A4" s="41">
        <v>2.0</v>
      </c>
      <c r="B4" s="41" t="s">
        <v>195</v>
      </c>
      <c r="C4" s="41" t="s">
        <v>194</v>
      </c>
      <c r="D4" s="41">
        <v>1.0</v>
      </c>
      <c r="E4" s="41">
        <v>1.0</v>
      </c>
      <c r="F4" s="41">
        <v>1.0</v>
      </c>
      <c r="G4" s="41">
        <v>1.0</v>
      </c>
      <c r="H4" s="41">
        <v>2.0</v>
      </c>
      <c r="I4" s="41">
        <v>2.0</v>
      </c>
      <c r="J4" s="45" t="str">
        <f t="shared" ref="J4:J8" si="1">CONCATENATE("INSERT INTO ",$A$1," (",$A$2,",",$B$2,",",$C$2,",",$D$2,",",$E$2,",",$F$2,",",$G$2,",",$H$2,",",$I$2,")"," VALUES (",A4,",""",B4,""",""",C4,""",",D4,",",E4,",",F4,",",G3,",",H3,",",I3,")",")")</f>
        <v>INSERT INTO CDPCS_VirtualMachines (idVirtualMachine,VirtualMachineName,VirtualMachineDescription,CPUAmount,RAMAmount,StorageAmount,State_X_idState,SoftwareType_X_ idSoftwareType,CPDs_x_idCPD) VALUES (2,"VM2","xxxxxxxxxx",1,1,1,1,1,1))</v>
      </c>
    </row>
    <row r="5">
      <c r="A5" s="41">
        <v>3.0</v>
      </c>
      <c r="B5" s="41" t="s">
        <v>196</v>
      </c>
      <c r="C5" s="41" t="s">
        <v>194</v>
      </c>
      <c r="D5" s="41">
        <v>1.0</v>
      </c>
      <c r="E5" s="41">
        <v>1.0</v>
      </c>
      <c r="F5" s="41">
        <v>1.0</v>
      </c>
      <c r="G5" s="41">
        <v>1.0</v>
      </c>
      <c r="H5" s="41">
        <v>3.0</v>
      </c>
      <c r="I5" s="41">
        <v>3.0</v>
      </c>
      <c r="J5" s="45" t="str">
        <f t="shared" si="1"/>
        <v>INSERT INTO CDPCS_VirtualMachines (idVirtualMachine,VirtualMachineName,VirtualMachineDescription,CPUAmount,RAMAmount,StorageAmount,State_X_idState,SoftwareType_X_ idSoftwareType,CPDs_x_idCPD) VALUES (3,"VM3","xxxxxxxxxx",1,1,1,1,2,2))</v>
      </c>
    </row>
    <row r="6">
      <c r="A6" s="41">
        <v>4.0</v>
      </c>
      <c r="B6" s="41" t="s">
        <v>197</v>
      </c>
      <c r="C6" s="41" t="s">
        <v>194</v>
      </c>
      <c r="D6" s="41">
        <v>1.0</v>
      </c>
      <c r="E6" s="41">
        <v>1.0</v>
      </c>
      <c r="F6" s="41">
        <v>1.0</v>
      </c>
      <c r="G6" s="41">
        <v>1.0</v>
      </c>
      <c r="H6" s="41">
        <v>1.0</v>
      </c>
      <c r="I6" s="41">
        <v>5.0</v>
      </c>
      <c r="J6" s="45" t="str">
        <f t="shared" si="1"/>
        <v>INSERT INTO CDPCS_VirtualMachines (idVirtualMachine,VirtualMachineName,VirtualMachineDescription,CPUAmount,RAMAmount,StorageAmount,State_X_idState,SoftwareType_X_ idSoftwareType,CPDs_x_idCPD) VALUES (4,"VM4","xxxxxxxxxx",1,1,1,1,3,3))</v>
      </c>
    </row>
    <row r="7">
      <c r="A7" s="41">
        <v>5.0</v>
      </c>
      <c r="B7" s="41" t="s">
        <v>198</v>
      </c>
      <c r="C7" s="41" t="s">
        <v>194</v>
      </c>
      <c r="D7" s="41">
        <v>1.0</v>
      </c>
      <c r="E7" s="41">
        <v>1.0</v>
      </c>
      <c r="F7" s="41">
        <v>1.0</v>
      </c>
      <c r="G7" s="41">
        <v>1.0</v>
      </c>
      <c r="H7" s="41">
        <v>2.0</v>
      </c>
      <c r="I7" s="41">
        <v>4.0</v>
      </c>
      <c r="J7" s="45" t="str">
        <f t="shared" si="1"/>
        <v>INSERT INTO CDPCS_VirtualMachines (idVirtualMachine,VirtualMachineName,VirtualMachineDescription,CPUAmount,RAMAmount,StorageAmount,State_X_idState,SoftwareType_X_ idSoftwareType,CPDs_x_idCPD) VALUES (5,"VM5","xxxxxxxxxx",1,1,1,1,1,5))</v>
      </c>
    </row>
    <row r="8">
      <c r="A8" s="41">
        <v>6.0</v>
      </c>
      <c r="B8" s="41" t="s">
        <v>199</v>
      </c>
      <c r="C8" s="41" t="s">
        <v>194</v>
      </c>
      <c r="D8" s="41">
        <v>1.0</v>
      </c>
      <c r="E8" s="41">
        <v>1.0</v>
      </c>
      <c r="F8" s="41">
        <v>1.0</v>
      </c>
      <c r="G8" s="41">
        <v>2.0</v>
      </c>
      <c r="H8" s="41">
        <v>3.0</v>
      </c>
      <c r="I8" s="41">
        <v>6.0</v>
      </c>
      <c r="J8" s="45" t="str">
        <f t="shared" si="1"/>
        <v>INSERT INTO CDPCS_VirtualMachines (idVirtualMachine,VirtualMachineName,VirtualMachineDescription,CPUAmount,RAMAmount,StorageAmount,State_X_idState,SoftwareType_X_ idSoftwareType,CPDs_x_idCPD) VALUES (6,"VM6","xxxxxxxxxx",1,1,1,1,2,4))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9.86"/>
    <col customWidth="1" min="3" max="3" width="85.0"/>
  </cols>
  <sheetData>
    <row r="1">
      <c r="A1" s="52" t="str">
        <f>GLOSSARY!A12</f>
        <v>CDPCS_BalancingPolicy</v>
      </c>
    </row>
    <row r="2">
      <c r="A2" s="36" t="str">
        <f>GLOSSARY!C12</f>
        <v>idBalancingPolicy</v>
      </c>
      <c r="B2" s="36" t="str">
        <f>GLOSSARY!E12</f>
        <v>BalancingPolicyName</v>
      </c>
      <c r="C2" s="38" t="s">
        <v>136</v>
      </c>
    </row>
    <row r="3">
      <c r="A3" s="41">
        <v>1.0</v>
      </c>
      <c r="B3" s="41" t="s">
        <v>200</v>
      </c>
      <c r="C3" s="45" t="str">
        <f t="shared" ref="C3:C5" si="1">CONCATENATE("INSERT INTO ",$A$1," (",$A$2,",",$B$2,")"," VALUES (",A3,",""",B3,""");")</f>
        <v>INSERT INTO CDPCS_BalancingPolicy (idBalancingPolicy,BalancingPolicyName) VALUES (1,"Round");</v>
      </c>
    </row>
    <row r="4">
      <c r="A4" s="41">
        <v>2.0</v>
      </c>
      <c r="B4" s="41" t="s">
        <v>201</v>
      </c>
      <c r="C4" s="45" t="str">
        <f t="shared" si="1"/>
        <v>INSERT INTO CDPCS_BalancingPolicy (idBalancingPolicy,BalancingPolicyName) VALUES (2,"Robin");</v>
      </c>
    </row>
    <row r="5">
      <c r="A5" s="41">
        <v>3.0</v>
      </c>
      <c r="B5" s="41" t="s">
        <v>202</v>
      </c>
      <c r="C5" s="45" t="str">
        <f t="shared" si="1"/>
        <v>INSERT INTO CDPCS_BalancingPolicy (idBalancingPolicy,BalancingPolicyName) VALUES (3,"FILO");</v>
      </c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4.71"/>
    <col customWidth="1" min="3" max="3" width="19.43"/>
    <col customWidth="1" min="4" max="4" width="12.29"/>
    <col customWidth="1" min="5" max="5" width="33.0"/>
    <col customWidth="1" min="6" max="6" width="16.71"/>
    <col customWidth="1" min="7" max="7" width="19.14"/>
    <col customWidth="1" min="8" max="8" width="17.86"/>
    <col customWidth="1" min="9" max="9" width="13.57"/>
    <col customWidth="1" min="10" max="10" width="210.43"/>
  </cols>
  <sheetData>
    <row r="1">
      <c r="A1" s="52" t="str">
        <f>GLOSSARY!A13</f>
        <v>CDPCS_Balancers</v>
      </c>
    </row>
    <row r="2">
      <c r="A2" s="36" t="str">
        <f>GLOSSARY!C13</f>
        <v>idBalancer</v>
      </c>
      <c r="B2" s="36" t="str">
        <f>GLOSSARY!E13</f>
        <v>BalancersName</v>
      </c>
      <c r="C2" s="36" t="str">
        <f>GLOSSARY!G13</f>
        <v>BalancersDescription</v>
      </c>
      <c r="D2" s="36" t="str">
        <f>GLOSSARY!I13</f>
        <v>IPAdress</v>
      </c>
      <c r="E2" s="36" t="str">
        <f>GLOSSARY!K13</f>
        <v>BalancingPolicy_X_idBalancingPolicy</v>
      </c>
      <c r="F2" s="45" t="str">
        <f>GLOSSARY!M13</f>
        <v>RequestsPerHours</v>
      </c>
      <c r="G2" s="38" t="str">
        <f>GLOSSARY!O13</f>
        <v>RequestsPerMinutes</v>
      </c>
      <c r="H2" s="45" t="str">
        <f>GLOSSARY!Q13</f>
        <v>RequestsPerSecond</v>
      </c>
      <c r="I2" s="45" t="str">
        <f>GLOSSARY!S13</f>
        <v>CPDs_x_idCPD</v>
      </c>
      <c r="J2" s="47" t="s">
        <v>185</v>
      </c>
    </row>
    <row r="3">
      <c r="A3" s="54">
        <v>1.0</v>
      </c>
      <c r="B3" s="41" t="s">
        <v>203</v>
      </c>
      <c r="C3" s="41" t="s">
        <v>204</v>
      </c>
      <c r="D3" s="41" t="s">
        <v>205</v>
      </c>
      <c r="E3" s="41">
        <v>1.0</v>
      </c>
      <c r="F3" s="41">
        <v>1.0</v>
      </c>
      <c r="G3" s="41">
        <v>1.0</v>
      </c>
      <c r="H3" s="41">
        <v>1.0</v>
      </c>
      <c r="I3" s="41">
        <v>1.0</v>
      </c>
      <c r="J3" s="45" t="str">
        <f t="shared" ref="J3:J7" si="1">CONCATENATE("INSERT INTO ",$A$1," (",$A$2,",",$B$2,",",$C$2,",",$D$2,",",$E$2,",",$F$2,",",$G$2,",",$H$2,",",$I$2,")"," VALUES (",A3,",""",B3,""",""",C3,""",",D3,",",E3,",",F3,",",G3,",",H3,",",I3,")",")")</f>
        <v>INSERT INTO CDPCS_Balancers (idBalancer,BalancersName,BalancersDescription,IPAdress,BalancingPolicy_X_idBalancingPolicy,RequestsPerHours,RequestsPerMinutes,RequestsPerSecond,CPDs_x_idCPD) VALUES (1,"b1","x",000.000.0.00,1,1,1,1,1))</v>
      </c>
    </row>
    <row r="4">
      <c r="A4" s="54">
        <v>1.0</v>
      </c>
      <c r="B4" s="41" t="s">
        <v>206</v>
      </c>
      <c r="C4" s="41" t="s">
        <v>204</v>
      </c>
      <c r="D4" s="41" t="s">
        <v>207</v>
      </c>
      <c r="E4" s="41">
        <v>2.0</v>
      </c>
      <c r="F4" s="41">
        <v>1.0</v>
      </c>
      <c r="G4" s="41">
        <v>1.0</v>
      </c>
      <c r="H4" s="41">
        <v>1.0</v>
      </c>
      <c r="I4" s="41">
        <v>2.0</v>
      </c>
      <c r="J4" s="45" t="str">
        <f t="shared" si="1"/>
        <v>INSERT INTO CDPCS_Balancers (idBalancer,BalancersName,BalancersDescription,IPAdress,BalancingPolicy_X_idBalancingPolicy,RequestsPerHours,RequestsPerMinutes,RequestsPerSecond,CPDs_x_idCPD) VALUES (1,"b2","x",000.000.0.01,2,1,1,1,2))</v>
      </c>
    </row>
    <row r="5">
      <c r="A5" s="54">
        <v>1.0</v>
      </c>
      <c r="B5" s="41" t="s">
        <v>208</v>
      </c>
      <c r="C5" s="41" t="s">
        <v>204</v>
      </c>
      <c r="D5" s="41" t="s">
        <v>209</v>
      </c>
      <c r="E5" s="41">
        <v>3.0</v>
      </c>
      <c r="F5" s="41">
        <v>1.0</v>
      </c>
      <c r="G5" s="41">
        <v>1.0</v>
      </c>
      <c r="H5" s="41">
        <v>1.0</v>
      </c>
      <c r="I5" s="41">
        <v>3.0</v>
      </c>
      <c r="J5" s="45" t="str">
        <f t="shared" si="1"/>
        <v>INSERT INTO CDPCS_Balancers (idBalancer,BalancersName,BalancersDescription,IPAdress,BalancingPolicy_X_idBalancingPolicy,RequestsPerHours,RequestsPerMinutes,RequestsPerSecond,CPDs_x_idCPD) VALUES (1,"b3","x",000.000.0.02,3,1,1,1,3))</v>
      </c>
    </row>
    <row r="6">
      <c r="A6" s="54">
        <v>1.0</v>
      </c>
      <c r="B6" s="41" t="s">
        <v>210</v>
      </c>
      <c r="C6" s="41" t="s">
        <v>204</v>
      </c>
      <c r="D6" s="41" t="s">
        <v>211</v>
      </c>
      <c r="E6" s="41">
        <v>4.0</v>
      </c>
      <c r="F6" s="41">
        <v>1.0</v>
      </c>
      <c r="G6" s="41">
        <v>1.0</v>
      </c>
      <c r="H6" s="41">
        <v>1.0</v>
      </c>
      <c r="I6" s="41">
        <v>4.0</v>
      </c>
      <c r="J6" s="45" t="str">
        <f t="shared" si="1"/>
        <v>INSERT INTO CDPCS_Balancers (idBalancer,BalancersName,BalancersDescription,IPAdress,BalancingPolicy_X_idBalancingPolicy,RequestsPerHours,RequestsPerMinutes,RequestsPerSecond,CPDs_x_idCPD) VALUES (1,"b4","x",000.000.0.03,4,1,1,1,4))</v>
      </c>
    </row>
    <row r="7">
      <c r="A7" s="54">
        <v>1.0</v>
      </c>
      <c r="B7" s="41" t="s">
        <v>212</v>
      </c>
      <c r="C7" s="41" t="s">
        <v>204</v>
      </c>
      <c r="D7" s="41" t="s">
        <v>213</v>
      </c>
      <c r="E7" s="41">
        <v>1.0</v>
      </c>
      <c r="F7" s="41">
        <v>1.0</v>
      </c>
      <c r="G7" s="41">
        <v>1.0</v>
      </c>
      <c r="H7" s="41">
        <v>1.0</v>
      </c>
      <c r="I7" s="41">
        <v>5.0</v>
      </c>
      <c r="J7" s="45" t="str">
        <f t="shared" si="1"/>
        <v>INSERT INTO CDPCS_Balancers (idBalancer,BalancersName,BalancersDescription,IPAdress,BalancingPolicy_X_idBalancingPolicy,RequestsPerHours,RequestsPerMinutes,RequestsPerSecond,CPDs_x_idCPD) VALUES (1,"b5","x",000.000.0.04,1,1,1,1,5))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8.43"/>
    <col customWidth="1" min="3" max="3" width="62.0"/>
  </cols>
  <sheetData>
    <row r="1">
      <c r="A1" s="52" t="str">
        <f>GLOSSARY!A14</f>
        <v>CDPCS_Finished</v>
      </c>
    </row>
    <row r="2">
      <c r="A2" s="36" t="str">
        <f>GLOSSARY!C14</f>
        <v>idFinished</v>
      </c>
      <c r="B2" s="36" t="str">
        <f>GLOSSARY!E14</f>
        <v>Finished</v>
      </c>
      <c r="C2" s="53" t="s">
        <v>185</v>
      </c>
    </row>
    <row r="3">
      <c r="A3" s="41">
        <v>1.0</v>
      </c>
      <c r="B3" s="41" t="s">
        <v>214</v>
      </c>
      <c r="C3" s="45" t="str">
        <f t="shared" ref="C3:C4" si="1">CONCATENATE("INSERT INTO ",$A$1," (",$A$2,",",$B$2,")"," VALUES (",A3,",""",B3,""");")</f>
        <v>INSERT INTO CDPCS_Finished (idFinished,Finished) VALUES (1,"ok");</v>
      </c>
    </row>
    <row r="4">
      <c r="A4" s="41">
        <v>2.0</v>
      </c>
      <c r="B4" s="41" t="s">
        <v>215</v>
      </c>
      <c r="C4" s="45" t="str">
        <f t="shared" si="1"/>
        <v>INSERT INTO CDPCS_Finished (idFinished,Finished) VALUES (2,"not ok");</v>
      </c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3.14"/>
    <col customWidth="1" min="3" max="3" width="13.43"/>
    <col customWidth="1" min="4" max="4" width="18.43"/>
    <col customWidth="1" min="5" max="5" width="18.14"/>
    <col customWidth="1" min="6" max="6" width="13.71"/>
    <col customWidth="1" min="7" max="7" width="131.43"/>
    <col customWidth="1" min="8" max="8" width="49.14"/>
    <col customWidth="1" min="9" max="26" width="10.71"/>
  </cols>
  <sheetData>
    <row r="1">
      <c r="A1" s="52" t="str">
        <f>GLOSSARY!A15</f>
        <v>CDPCS_Servers</v>
      </c>
    </row>
    <row r="2">
      <c r="A2" s="36" t="str">
        <f>GLOSSARY!C15</f>
        <v>idServer</v>
      </c>
      <c r="B2" s="36" t="str">
        <f>GLOSSARY!E15</f>
        <v>InternalName</v>
      </c>
      <c r="C2" s="36" t="str">
        <f>GLOSSARY!G15</f>
        <v>ExternalName</v>
      </c>
      <c r="D2" s="36" t="str">
        <f>GLOSSARY!I15</f>
        <v>TotalSpaceAvailable</v>
      </c>
      <c r="E2" s="36" t="str">
        <f>GLOSSARY!K15</f>
        <v>TotalSpaceAssigned</v>
      </c>
      <c r="F2" s="45" t="str">
        <f>GLOSSARY!M15</f>
        <v>CPDs_X_idCPD</v>
      </c>
      <c r="G2" s="47" t="s">
        <v>185</v>
      </c>
    </row>
    <row r="3">
      <c r="A3" s="41">
        <v>1.0</v>
      </c>
      <c r="B3" s="41" t="s">
        <v>216</v>
      </c>
      <c r="C3" s="41" t="s">
        <v>217</v>
      </c>
      <c r="D3" s="41">
        <v>20.0</v>
      </c>
      <c r="E3" s="41">
        <v>80.0</v>
      </c>
      <c r="F3" s="41">
        <v>1.0</v>
      </c>
      <c r="G3" s="45" t="str">
        <f t="shared" ref="G3:G5" si="1">CONCATENATE("INSERT INTO ",$A$1," (",$A$2,",",$B$2,",",$C$2,",",$D$2,",",$E$2,",",$F$2,")"," VALUES (",A3,",""",B3,""",""",C3,""",",D3,",",E3,",",F3,")",")")</f>
        <v>INSERT INTO CDPCS_Servers (idServer,InternalName,ExternalName,TotalSpaceAvailable,TotalSpaceAssigned,CPDs_X_idCPD) VALUES (1,"x1","y1",20,80,1))</v>
      </c>
    </row>
    <row r="4">
      <c r="A4" s="41">
        <v>2.0</v>
      </c>
      <c r="B4" s="41" t="s">
        <v>218</v>
      </c>
      <c r="C4" s="41" t="s">
        <v>219</v>
      </c>
      <c r="D4" s="41">
        <v>20.0</v>
      </c>
      <c r="E4" s="41">
        <v>80.0</v>
      </c>
      <c r="F4" s="41">
        <v>2.0</v>
      </c>
      <c r="G4" s="45" t="str">
        <f t="shared" si="1"/>
        <v>INSERT INTO CDPCS_Servers (idServer,InternalName,ExternalName,TotalSpaceAvailable,TotalSpaceAssigned,CPDs_X_idCPD) VALUES (2,"x2","y2",20,80,2))</v>
      </c>
    </row>
    <row r="5">
      <c r="A5" s="41">
        <v>3.0</v>
      </c>
      <c r="B5" s="41" t="s">
        <v>220</v>
      </c>
      <c r="C5" s="41" t="s">
        <v>221</v>
      </c>
      <c r="D5" s="41">
        <v>20.0</v>
      </c>
      <c r="E5" s="41">
        <v>80.0</v>
      </c>
      <c r="F5" s="41">
        <v>3.0</v>
      </c>
      <c r="G5" s="45" t="str">
        <f t="shared" si="1"/>
        <v>INSERT INTO CDPCS_Servers (idServer,InternalName,ExternalName,TotalSpaceAvailable,TotalSpaceAssigned,CPDs_X_idCPD) VALUES (3,"x3","y3",20,80,3))</v>
      </c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0.57"/>
    <col customWidth="1" min="3" max="3" width="9.86"/>
    <col customWidth="1" min="4" max="4" width="18.0"/>
    <col customWidth="1" min="5" max="5" width="91.71"/>
  </cols>
  <sheetData>
    <row r="1">
      <c r="A1" s="52" t="str">
        <f>GLOSSARY!A16</f>
        <v>CDPCS_Login</v>
      </c>
    </row>
    <row r="2">
      <c r="A2" s="36" t="str">
        <f>GLOSSARY!C16</f>
        <v>idLogin</v>
      </c>
      <c r="B2" s="36" t="str">
        <f>GLOSSARY!E16</f>
        <v>Finished_X_idFinished</v>
      </c>
      <c r="C2" s="36" t="str">
        <f>GLOSSARY!G16</f>
        <v>LoginDate</v>
      </c>
      <c r="D2" s="36" t="str">
        <f>GLOSSARY!I16</f>
        <v>Servers_X_idServer</v>
      </c>
      <c r="E2" s="47" t="s">
        <v>185</v>
      </c>
    </row>
    <row r="3">
      <c r="A3" s="41">
        <v>1.0</v>
      </c>
      <c r="B3" s="41">
        <v>1.0</v>
      </c>
      <c r="C3" s="43" t="s">
        <v>204</v>
      </c>
      <c r="D3" s="41">
        <v>1.0</v>
      </c>
      <c r="E3" s="40" t="str">
        <f t="shared" ref="E3:E5" si="1">CONCATENATE("INSERT INTO ",$A$1," (",$A$2,",",$B$2,",",$C$2,",",$D$2,")"," VALUES (",A3,",",B3,",",C3,",",D3,");")</f>
        <v>INSERT INTO CDPCS_Login (idLogin,Finished_X_idFinished,LoginDate,Servers_X_idServer) VALUES (1,1,x,1);</v>
      </c>
    </row>
    <row r="4">
      <c r="A4" s="41">
        <v>2.0</v>
      </c>
      <c r="B4" s="41">
        <v>1.0</v>
      </c>
      <c r="C4" s="43" t="s">
        <v>204</v>
      </c>
      <c r="D4" s="41">
        <v>4.0</v>
      </c>
      <c r="E4" s="40" t="str">
        <f t="shared" si="1"/>
        <v>INSERT INTO CDPCS_Login (idLogin,Finished_X_idFinished,LoginDate,Servers_X_idServer) VALUES (2,1,x,4);</v>
      </c>
    </row>
    <row r="5">
      <c r="A5" s="41">
        <v>3.0</v>
      </c>
      <c r="B5" s="41">
        <v>2.0</v>
      </c>
      <c r="C5" s="43" t="s">
        <v>204</v>
      </c>
      <c r="D5" s="41">
        <v>8.0</v>
      </c>
      <c r="E5" s="40" t="str">
        <f t="shared" si="1"/>
        <v>INSERT INTO CDPCS_Login (idLogin,Finished_X_idFinished,LoginDate,Servers_X_idServer) VALUES (3,2,x,8);</v>
      </c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9.57"/>
    <col customWidth="1" min="3" max="3" width="51.29"/>
  </cols>
  <sheetData>
    <row r="1">
      <c r="A1" s="52" t="str">
        <f>GLOSSARY!A17</f>
        <v>CDPCS_Time</v>
      </c>
    </row>
    <row r="2">
      <c r="A2" s="55" t="str">
        <f>GLOSSARY!C17</f>
        <v>idTime</v>
      </c>
      <c r="B2" s="56" t="str">
        <f>GLOSSARY!E17</f>
        <v>DataTime</v>
      </c>
      <c r="C2" s="56" t="s">
        <v>136</v>
      </c>
    </row>
    <row r="3">
      <c r="A3" s="57">
        <v>1.0</v>
      </c>
      <c r="B3" s="58">
        <v>1.0</v>
      </c>
      <c r="C3" s="59" t="str">
        <f t="shared" ref="C3:C5" si="1">CONCATENATE("INSERT INTO ",$A$1," (",$A$2,",",$B$2,")"," VALUES (",A3,",",B3,");")</f>
        <v>INSERT INTO CDPCS_Time (idTime,DataTime) VALUES (1,1);</v>
      </c>
    </row>
    <row r="4">
      <c r="A4" s="57">
        <v>2.0</v>
      </c>
      <c r="B4" s="58">
        <v>2.0</v>
      </c>
      <c r="C4" s="59" t="str">
        <f t="shared" si="1"/>
        <v>INSERT INTO CDPCS_Time (idTime,DataTime) VALUES (2,2);</v>
      </c>
    </row>
    <row r="5">
      <c r="A5" s="57">
        <v>3.0</v>
      </c>
      <c r="B5" s="58">
        <v>3.0</v>
      </c>
      <c r="C5" s="59" t="str">
        <f t="shared" si="1"/>
        <v>INSERT INTO CDPCS_Time (idTime,DataTime) VALUES (3,3);</v>
      </c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29.43"/>
    <col customWidth="1" min="3" max="3" width="107.29"/>
  </cols>
  <sheetData>
    <row r="1">
      <c r="A1" s="60" t="str">
        <f>GLOSSARY!A18</f>
        <v>CDPCS_AuthenticationMechanism</v>
      </c>
    </row>
    <row r="2">
      <c r="A2" s="55" t="str">
        <f>GLOSSARY!C18</f>
        <v>idAuthenticationMechanism</v>
      </c>
      <c r="B2" s="56" t="str">
        <f>GLOSSARY!E18</f>
        <v>AuthenticationMechanismName</v>
      </c>
      <c r="C2" s="56" t="s">
        <v>136</v>
      </c>
    </row>
    <row r="3">
      <c r="A3" s="57">
        <v>1.0</v>
      </c>
      <c r="B3" s="58">
        <v>1.0</v>
      </c>
      <c r="C3" s="59" t="str">
        <f t="shared" ref="C3:C5" si="1">CONCATENATE("INSERT INTO ",$A$1," (",$A$2,",",$B$2,")"," VALUES (",A3,",",B3,");")</f>
        <v>INSERT INTO CDPCS_AuthenticationMechanism (idAuthenticationMechanism,AuthenticationMechanismName) VALUES (1,1);</v>
      </c>
    </row>
    <row r="4">
      <c r="A4" s="47">
        <v>2.0</v>
      </c>
      <c r="B4" s="47">
        <v>2.0</v>
      </c>
      <c r="C4" s="59" t="str">
        <f t="shared" si="1"/>
        <v>INSERT INTO CDPCS_AuthenticationMechanism (idAuthenticationMechanism,AuthenticationMechanismName) VALUES (2,2);</v>
      </c>
    </row>
    <row r="5">
      <c r="A5" s="47">
        <v>3.0</v>
      </c>
      <c r="B5" s="47">
        <v>3.0</v>
      </c>
      <c r="C5" s="59" t="str">
        <f t="shared" si="1"/>
        <v>INSERT INTO CDPCS_AuthenticationMechanism (idAuthenticationMechanism,AuthenticationMechanismName) VALUES (3,3);</v>
      </c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14.57"/>
    <col customWidth="1" min="3" max="3" width="52.14"/>
    <col customWidth="1" min="4" max="4" width="156.29"/>
  </cols>
  <sheetData>
    <row r="1">
      <c r="A1" s="44" t="str">
        <f>GLOSSARY!A19</f>
        <v>CDPCS_Time_AuthenticationMechanism</v>
      </c>
    </row>
    <row r="2">
      <c r="A2" s="36" t="str">
        <f>GLOSSARY!C19</f>
        <v>idTime_AuthentificationMechanism</v>
      </c>
      <c r="B2" s="36" t="str">
        <f>GLOSSARY!E19</f>
        <v>Time_X_idTime</v>
      </c>
      <c r="C2" s="36" t="str">
        <f>GLOSSARY!G19</f>
        <v>AuthenticationMechanism_X_idAuthenticationMechanism</v>
      </c>
      <c r="D2" s="47" t="s">
        <v>185</v>
      </c>
    </row>
    <row r="3">
      <c r="A3" s="41">
        <v>1.0</v>
      </c>
      <c r="B3" s="41">
        <v>1.0</v>
      </c>
      <c r="C3" s="43">
        <v>1.0</v>
      </c>
      <c r="D3" s="40" t="str">
        <f t="shared" ref="D3:D5" si="1">CONCATENATE("INSERT INTO ",$A$1," (",$A$2,",",$B$2,",",$C$2,")"," VALUES (",A3,",",B3,",",C3,");")</f>
        <v>INSERT INTO CDPCS_Time_AuthenticationMechanism (idTime_AuthentificationMechanism,Time_X_idTime,AuthenticationMechanism_X_idAuthenticationMechanism) VALUES (1,1,1);</v>
      </c>
    </row>
    <row r="4">
      <c r="A4" s="43">
        <v>2.0</v>
      </c>
      <c r="B4" s="47">
        <v>2.0</v>
      </c>
      <c r="C4" s="47">
        <v>2.0</v>
      </c>
      <c r="D4" s="40" t="str">
        <f t="shared" si="1"/>
        <v>INSERT INTO CDPCS_Time_AuthenticationMechanism (idTime_AuthentificationMechanism,Time_X_idTime,AuthenticationMechanism_X_idAuthenticationMechanism) VALUES (2,2,2);</v>
      </c>
    </row>
    <row r="5">
      <c r="A5" s="47">
        <v>3.0</v>
      </c>
      <c r="B5" s="47">
        <v>3.0</v>
      </c>
      <c r="C5" s="47">
        <v>3.0</v>
      </c>
      <c r="D5" s="40" t="str">
        <f t="shared" si="1"/>
        <v>INSERT INTO CDPCS_Time_AuthenticationMechanism (idTime_AuthentificationMechanism,Time_X_idTime,AuthenticationMechanism_X_idAuthenticationMechanism) VALUES (3,3,3);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42.71"/>
    <col customWidth="1" min="3" max="3" width="10.0"/>
    <col customWidth="1" min="4" max="4" width="106.43"/>
  </cols>
  <sheetData>
    <row r="1">
      <c r="A1" s="53" t="str">
        <f>GLOSSARY!A20</f>
        <v>CDPCS_LoginGroup</v>
      </c>
    </row>
    <row r="2">
      <c r="A2" s="36" t="str">
        <f>GLOSSARY!C20</f>
        <v>idLoginGroup</v>
      </c>
      <c r="B2" s="36" t="str">
        <f>GLOSSARY!E20</f>
        <v>Time_Authentication_X_idTime_Authentication</v>
      </c>
      <c r="C2" s="36" t="str">
        <f>GLOSSARY!G20</f>
        <v>TotalLogin</v>
      </c>
      <c r="D2" s="47" t="s">
        <v>185</v>
      </c>
    </row>
    <row r="3">
      <c r="A3" s="41">
        <v>1.0</v>
      </c>
      <c r="B3" s="41">
        <v>1.0</v>
      </c>
      <c r="C3" s="47">
        <v>58.0</v>
      </c>
      <c r="D3" s="40" t="str">
        <f t="shared" ref="D3:D7" si="1">CONCATENATE("INSERT INTO ",$A$1," (",$A$2,",",$B$2,",",$C$2,")"," VALUES (",A3,",",B3,",",C3,");")</f>
        <v>INSERT INTO CDPCS_LoginGroup (idLoginGroup,Time_Authentication_X_idTime_Authentication,TotalLogin) VALUES (1,1,58);</v>
      </c>
    </row>
    <row r="4">
      <c r="A4" s="41">
        <v>2.0</v>
      </c>
      <c r="B4" s="41">
        <v>2.0</v>
      </c>
      <c r="C4" s="47">
        <v>2.0</v>
      </c>
      <c r="D4" s="40" t="str">
        <f t="shared" si="1"/>
        <v>INSERT INTO CDPCS_LoginGroup (idLoginGroup,Time_Authentication_X_idTime_Authentication,TotalLogin) VALUES (2,2,2);</v>
      </c>
    </row>
    <row r="5">
      <c r="A5" s="41">
        <v>3.0</v>
      </c>
      <c r="B5" s="41">
        <v>3.0</v>
      </c>
      <c r="C5" s="47">
        <v>98.0</v>
      </c>
      <c r="D5" s="40" t="str">
        <f t="shared" si="1"/>
        <v>INSERT INTO CDPCS_LoginGroup (idLoginGroup,Time_Authentication_X_idTime_Authentication,TotalLogin) VALUES (3,3,98);</v>
      </c>
    </row>
    <row r="6">
      <c r="A6" s="41">
        <v>4.0</v>
      </c>
      <c r="B6" s="41">
        <v>4.0</v>
      </c>
      <c r="C6" s="47">
        <v>31.0</v>
      </c>
      <c r="D6" s="40" t="str">
        <f t="shared" si="1"/>
        <v>INSERT INTO CDPCS_LoginGroup (idLoginGroup,Time_Authentication_X_idTime_Authentication,TotalLogin) VALUES (4,4,31);</v>
      </c>
    </row>
    <row r="7">
      <c r="A7" s="41">
        <v>5.0</v>
      </c>
      <c r="B7" s="41">
        <v>5.0</v>
      </c>
      <c r="C7" s="47">
        <v>69.0</v>
      </c>
      <c r="D7" s="40" t="str">
        <f t="shared" si="1"/>
        <v>INSERT INTO CDPCS_LoginGroup (idLoginGroup,Time_Authentication_X_idTime_Authentication,TotalLogin) VALUES (5,5,69);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20.29"/>
    <col customWidth="1" min="3" max="3" width="66.71"/>
    <col customWidth="1" min="4" max="4" width="15.0"/>
    <col customWidth="1" min="5" max="5" width="19.57"/>
    <col customWidth="1" min="6" max="6" width="18.0"/>
    <col customWidth="1" min="7" max="7" width="195.14"/>
  </cols>
  <sheetData>
    <row r="1" ht="14.25" customHeight="1">
      <c r="A1" s="36" t="str">
        <f>GLOSSARY!A3</f>
        <v>CDPCS_Apps</v>
      </c>
      <c r="G1" s="37"/>
    </row>
    <row r="2" ht="14.25" customHeight="1">
      <c r="A2" s="36" t="str">
        <f>GLOSSARY!C3</f>
        <v>idApp</v>
      </c>
      <c r="B2" s="36" t="str">
        <f>GLOSSARY!E3</f>
        <v>AppName</v>
      </c>
      <c r="C2" s="36" t="str">
        <f>GLOSSARY!G3</f>
        <v>AppDescription</v>
      </c>
      <c r="D2" s="36" t="str">
        <f>GLOSSARY!I3</f>
        <v>Developer</v>
      </c>
      <c r="E2" s="36" t="str">
        <f>GLOSSARY!K3</f>
        <v>Version</v>
      </c>
      <c r="F2" s="36" t="str">
        <f>GLOSSARY!M3</f>
        <v>VersionReleaseDate</v>
      </c>
      <c r="G2" s="38" t="s">
        <v>136</v>
      </c>
    </row>
    <row r="3" ht="14.25" customHeight="1">
      <c r="A3" s="37">
        <v>1.0</v>
      </c>
      <c r="B3" s="37" t="s">
        <v>137</v>
      </c>
      <c r="C3" s="37" t="s">
        <v>138</v>
      </c>
      <c r="D3" s="37" t="s">
        <v>139</v>
      </c>
      <c r="E3" s="37" t="s">
        <v>140</v>
      </c>
      <c r="F3" s="39">
        <v>40456.0</v>
      </c>
      <c r="G3" s="40" t="str">
        <f t="shared" ref="G3:G12" si="1">CONCATENATE("INSERT INTO ",$A$1," (",$A$2,",",$B$2,",",$C$2,",",$D$2,",",$E$2,",",$F$2,")"," VALUES (",A3,",""",B3,""",""",C3,""",""",D3,""",""",E3,""",""",F3,""");")</f>
        <v>INSERT INTO CDPCS_Apps (idApp,AppName,AppDescription,Developer,Version,VersionReleaseDate) VALUES (1,"Evernote","Libreta, planificador y organizador diario para tomar notas","Stepan Pachikov","6.13.14.7474","40456");</v>
      </c>
    </row>
    <row r="4" ht="14.25" customHeight="1">
      <c r="A4" s="37">
        <v>2.0</v>
      </c>
      <c r="B4" s="37" t="s">
        <v>141</v>
      </c>
      <c r="C4" s="37" t="s">
        <v>142</v>
      </c>
      <c r="D4" s="37" t="s">
        <v>143</v>
      </c>
      <c r="E4" s="37" t="s">
        <v>144</v>
      </c>
      <c r="F4" s="39">
        <v>40457.0</v>
      </c>
      <c r="G4" s="40" t="str">
        <f t="shared" si="1"/>
        <v>INSERT INTO CDPCS_Apps (idApp,AppName,AppDescription,Developer,Version,VersionReleaseDate) VALUES (2,"Instagram","Te acercamos a las personas y las cosas que te importan","Meta","283.0.0.0.104","40457");</v>
      </c>
    </row>
    <row r="5" ht="14.25" customHeight="1">
      <c r="A5" s="37">
        <v>3.0</v>
      </c>
      <c r="B5" s="37" t="s">
        <v>145</v>
      </c>
      <c r="C5" s="37" t="s">
        <v>146</v>
      </c>
      <c r="D5" s="37" t="s">
        <v>147</v>
      </c>
      <c r="E5" s="37" t="s">
        <v>148</v>
      </c>
      <c r="F5" s="39">
        <v>40458.0</v>
      </c>
      <c r="G5" s="40" t="str">
        <f t="shared" si="1"/>
        <v>INSERT INTO CDPCS_Apps (idApp,AppName,AppDescription,Developer,Version,VersionReleaseDate) VALUES (3,"LaLiga fantasy","Compite contra tus amigos en el juego de manager de fútbol oficial de LaLiga","Marca","4.7.6.0","40458");</v>
      </c>
    </row>
    <row r="6" ht="14.25" customHeight="1">
      <c r="A6" s="37">
        <v>4.0</v>
      </c>
      <c r="B6" s="37" t="s">
        <v>149</v>
      </c>
      <c r="C6" s="37" t="s">
        <v>150</v>
      </c>
      <c r="D6" s="37" t="s">
        <v>149</v>
      </c>
      <c r="E6" s="37" t="s">
        <v>151</v>
      </c>
      <c r="F6" s="39">
        <v>40459.0</v>
      </c>
      <c r="G6" s="40" t="str">
        <f t="shared" si="1"/>
        <v>INSERT INTO CDPCS_Apps (idApp,AppName,AppDescription,Developer,Version,VersionReleaseDate) VALUES (4,"Duolingo","Aprende a hablar, escribir y leer en inglés y en otros idiomas gratis!","Duolingo","2.0","40459");</v>
      </c>
    </row>
    <row r="7" ht="14.25" customHeight="1">
      <c r="A7" s="37">
        <v>5.0</v>
      </c>
      <c r="B7" s="37" t="s">
        <v>152</v>
      </c>
      <c r="C7" s="37" t="s">
        <v>153</v>
      </c>
      <c r="D7" s="37" t="s">
        <v>154</v>
      </c>
      <c r="E7" s="37" t="s">
        <v>155</v>
      </c>
      <c r="F7" s="39">
        <v>40460.0</v>
      </c>
      <c r="G7" s="40" t="str">
        <f t="shared" si="1"/>
        <v>INSERT INTO CDPCS_Apps (idApp,AppName,AppDescription,Developer,Version,VersionReleaseDate) VALUES (5,"SM Educamos Familias","SM Educamos pone al colegio en la palma de tu mano","SM","1.34.1","40460");</v>
      </c>
    </row>
    <row r="8" ht="14.25" customHeight="1">
      <c r="A8" s="37">
        <v>6.0</v>
      </c>
      <c r="B8" s="37" t="s">
        <v>156</v>
      </c>
      <c r="C8" s="37" t="s">
        <v>157</v>
      </c>
      <c r="D8" s="37" t="s">
        <v>158</v>
      </c>
      <c r="E8" s="37" t="s">
        <v>159</v>
      </c>
      <c r="F8" s="39">
        <v>40461.0</v>
      </c>
      <c r="G8" s="40" t="str">
        <f t="shared" si="1"/>
        <v>INSERT INTO CDPCS_Apps (idApp,AppName,AppDescription,Developer,Version,VersionReleaseDate) VALUES (6,"BurgerKing","Pide comida a domicilio. Ofertas y cuones exclusivos también en restaurantes","Burguer King","7.4.8","40461");</v>
      </c>
    </row>
    <row r="9" ht="14.25" customHeight="1">
      <c r="A9" s="37">
        <v>7.0</v>
      </c>
      <c r="B9" s="37" t="s">
        <v>160</v>
      </c>
      <c r="C9" s="37" t="s">
        <v>161</v>
      </c>
      <c r="D9" s="37" t="s">
        <v>160</v>
      </c>
      <c r="E9" s="37" t="s">
        <v>162</v>
      </c>
      <c r="F9" s="39">
        <v>40462.0</v>
      </c>
      <c r="G9" s="40" t="str">
        <f t="shared" si="1"/>
        <v>INSERT INTO CDPCS_Apps (idApp,AppName,AppDescription,Developer,Version,VersionReleaseDate) VALUES (7,"Netflix","Netflix es el servicio lider de suscripción para ver series y películas","Netflix","8.66.1","40462");</v>
      </c>
    </row>
    <row r="10" ht="14.25" customHeight="1">
      <c r="A10" s="37">
        <v>8.0</v>
      </c>
      <c r="B10" s="37" t="s">
        <v>163</v>
      </c>
      <c r="C10" s="37" t="s">
        <v>164</v>
      </c>
      <c r="D10" s="37" t="s">
        <v>165</v>
      </c>
      <c r="E10" s="37" t="s">
        <v>166</v>
      </c>
      <c r="F10" s="39">
        <v>40463.0</v>
      </c>
      <c r="G10" s="40" t="str">
        <f t="shared" si="1"/>
        <v>INSERT INTO CDPCS_Apps (idApp,AppName,AppDescription,Developer,Version,VersionReleaseDate) VALUES (8,"Intellij","Entorno de desarrollo integrado para el desarrollo e programas informáticos","JetBrains","2023.1.1","40463");</v>
      </c>
    </row>
    <row r="11" ht="14.25" customHeight="1">
      <c r="A11" s="37">
        <v>9.0</v>
      </c>
      <c r="B11" s="37" t="s">
        <v>167</v>
      </c>
      <c r="C11" s="37" t="s">
        <v>168</v>
      </c>
      <c r="D11" s="37" t="s">
        <v>169</v>
      </c>
      <c r="E11" s="37" t="s">
        <v>170</v>
      </c>
      <c r="F11" s="39">
        <v>40464.0</v>
      </c>
      <c r="G11" s="40" t="str">
        <f t="shared" si="1"/>
        <v>INSERT INTO CDPCS_Apps (idApp,AppName,AppDescription,Developer,Version,VersionReleaseDate) VALUES (9,"Visual Studio Code","Editor de código fuente","Microsoft","1.78.2","40464");</v>
      </c>
    </row>
    <row r="12" ht="14.25" customHeight="1">
      <c r="A12" s="37">
        <v>10.0</v>
      </c>
      <c r="B12" s="37" t="s">
        <v>171</v>
      </c>
      <c r="C12" s="37" t="s">
        <v>172</v>
      </c>
      <c r="D12" s="37" t="s">
        <v>173</v>
      </c>
      <c r="E12" s="37" t="s">
        <v>174</v>
      </c>
      <c r="F12" s="39">
        <v>40465.0</v>
      </c>
      <c r="G12" s="40" t="str">
        <f t="shared" si="1"/>
        <v>INSERT INTO CDPCS_Apps (idApp,AppName,AppDescription,Developer,Version,VersionReleaseDate) VALUES (10,"VirtualBox","Software de virtualización para arquitecturas x86/amd64","Oracle","6.1.26","40465");</v>
      </c>
    </row>
  </sheetData>
  <mergeCells count="1">
    <mergeCell ref="A1:F1"/>
  </mergeCells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7.29"/>
    <col customWidth="1" min="3" max="3" width="85.43"/>
  </cols>
  <sheetData>
    <row r="1">
      <c r="A1" s="60" t="str">
        <f>GLOSSARY!A21</f>
        <v>CDPCS_Disponibility</v>
      </c>
    </row>
    <row r="2">
      <c r="A2" s="55" t="str">
        <f>GLOSSARY!C21</f>
        <v>idDisponibility</v>
      </c>
      <c r="B2" s="56" t="str">
        <f>GLOSSARY!E21</f>
        <v>DisponibilityName</v>
      </c>
      <c r="C2" s="61" t="s">
        <v>222</v>
      </c>
    </row>
    <row r="3">
      <c r="A3" s="57">
        <v>1.0</v>
      </c>
      <c r="B3" s="43" t="s">
        <v>223</v>
      </c>
      <c r="C3" s="59" t="str">
        <f t="shared" ref="C3:C4" si="1">CONCATENATE("INSERT INTO ",$A$1," (",$A$2,",",$B$2,")"," VALUES (",A3,",""",B3,""");")</f>
        <v>INSERT INTO CDPCS_Disponibility (idDisponibility,DisponibilityName) VALUES (1,"High Availability");</v>
      </c>
    </row>
    <row r="4">
      <c r="A4" s="47">
        <v>2.0</v>
      </c>
      <c r="B4" s="43" t="s">
        <v>224</v>
      </c>
      <c r="C4" s="59" t="str">
        <f t="shared" si="1"/>
        <v>INSERT INTO CDPCS_Disponibility (idDisponibility,DisponibilityName) VALUES (2,"Low Availability");</v>
      </c>
    </row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6.43"/>
    <col customWidth="1" min="3" max="3" width="79.43"/>
  </cols>
  <sheetData>
    <row r="1">
      <c r="A1" s="52" t="str">
        <f>GLOSSARY!A22</f>
        <v>CDPCS_Importance</v>
      </c>
    </row>
    <row r="2">
      <c r="A2" s="55" t="str">
        <f>GLOSSARY!C22</f>
        <v>idImportance</v>
      </c>
      <c r="B2" s="56" t="str">
        <f>GLOSSARY!E22</f>
        <v>ImportanceName</v>
      </c>
      <c r="C2" s="61" t="s">
        <v>222</v>
      </c>
    </row>
    <row r="3">
      <c r="A3" s="57">
        <v>1.0</v>
      </c>
      <c r="B3" s="41" t="s">
        <v>225</v>
      </c>
      <c r="C3" s="59" t="str">
        <f t="shared" ref="C3:C4" si="1">CONCATENATE("INSERT INTO ",$A$1," (",$A$2,",",$B$2,")"," VALUES (",A3,",""",B3,""");")</f>
        <v>INSERT INTO CDPCS_Importance (idImportance,ImportanceName) VALUES (1,"Primario");</v>
      </c>
    </row>
    <row r="4">
      <c r="A4" s="47">
        <v>2.0</v>
      </c>
      <c r="B4" s="41" t="s">
        <v>226</v>
      </c>
      <c r="C4" s="59" t="str">
        <f t="shared" si="1"/>
        <v>INSERT INTO CDPCS_Importance (idImportance,ImportanceName) VALUES (2,"Secundario");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3.0"/>
    <col customWidth="1" min="3" max="3" width="32.86"/>
    <col customWidth="1" min="4" max="4" width="26.14"/>
    <col customWidth="1" min="5" max="5" width="27.86"/>
    <col customWidth="1" min="6" max="6" width="169.86"/>
  </cols>
  <sheetData>
    <row r="1">
      <c r="A1" s="52" t="str">
        <f>GLOSSARY!A23</f>
        <v>CDPCS_VirtualMachine_X_App</v>
      </c>
    </row>
    <row r="2">
      <c r="A2" s="36" t="str">
        <f>GLOSSARY!C23</f>
        <v>idVirtualMachineApp</v>
      </c>
      <c r="B2" s="36" t="str">
        <f>GLOSSARY!E23</f>
        <v>App_X_idApp</v>
      </c>
      <c r="C2" s="36" t="str">
        <f>GLOSSARY!G23</f>
        <v>VirtualMachine_X_idVirtualMachine</v>
      </c>
      <c r="D2" s="36" t="str">
        <f>GLOSSARY!I23</f>
        <v>Importance_X_idImportance</v>
      </c>
      <c r="E2" s="36" t="str">
        <f>GLOSSARY!K23</f>
        <v>Disponibility_X_idDisponibility</v>
      </c>
      <c r="F2" s="38" t="s">
        <v>136</v>
      </c>
    </row>
    <row r="3">
      <c r="A3" s="41">
        <v>1.0</v>
      </c>
      <c r="B3" s="41">
        <v>1.0</v>
      </c>
      <c r="C3" s="41">
        <v>1.0</v>
      </c>
      <c r="D3" s="43">
        <v>1.0</v>
      </c>
      <c r="E3" s="43">
        <v>1.0</v>
      </c>
      <c r="F3" s="40" t="str">
        <f t="shared" ref="F3:F5" si="1">CONCATENATE("INSERT INTO ",$A$1," (",$A$2,",",$B$2,",",$C$2,",",$D$2,",",$E$2,")"," VALUES (",A3,",",B3,",",C3,",",D3,",",E3,");")</f>
        <v>INSERT INTO CDPCS_VirtualMachine_X_App (idVirtualMachineApp,App_X_idApp,VirtualMachine_X_idVirtualMachine,Importance_X_idImportance,Disponibility_X_idDisponibility) VALUES (1,1,1,1,1);</v>
      </c>
    </row>
    <row r="4">
      <c r="A4" s="41">
        <v>2.0</v>
      </c>
      <c r="B4" s="43">
        <v>1.0</v>
      </c>
      <c r="C4" s="43">
        <v>3.0</v>
      </c>
      <c r="D4" s="47">
        <v>1.0</v>
      </c>
      <c r="E4" s="47">
        <v>1.0</v>
      </c>
      <c r="F4" s="40" t="str">
        <f t="shared" si="1"/>
        <v>INSERT INTO CDPCS_VirtualMachine_X_App (idVirtualMachineApp,App_X_idApp,VirtualMachine_X_idVirtualMachine,Importance_X_idImportance,Disponibility_X_idDisponibility) VALUES (2,1,3,1,1);</v>
      </c>
    </row>
    <row r="5">
      <c r="A5" s="41">
        <v>3.0</v>
      </c>
      <c r="B5" s="43">
        <v>2.0</v>
      </c>
      <c r="C5" s="43">
        <v>2.0</v>
      </c>
      <c r="D5" s="47">
        <v>1.0</v>
      </c>
      <c r="E5" s="47">
        <v>1.0</v>
      </c>
      <c r="F5" s="40" t="str">
        <f t="shared" si="1"/>
        <v>INSERT INTO CDPCS_VirtualMachine_X_App (idVirtualMachineApp,App_X_idApp,VirtualMachine_X_idVirtualMachine,Importance_X_idImportance,Disponibility_X_idDisponibility) VALUES (3,2,2,1,1);</v>
      </c>
    </row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3.0"/>
    <col customWidth="1" min="3" max="3" width="22.0"/>
    <col customWidth="1" min="4" max="4" width="26.14"/>
    <col customWidth="1" min="5" max="5" width="27.86"/>
    <col customWidth="1" min="6" max="6" width="148.57"/>
  </cols>
  <sheetData>
    <row r="1">
      <c r="A1" s="52" t="str">
        <f>GLOSSARY!A24</f>
        <v>CDPCS_Balancers_X_App</v>
      </c>
    </row>
    <row r="2">
      <c r="A2" s="36" t="str">
        <f>GLOSSARY!C24</f>
        <v>idBalancerApp</v>
      </c>
      <c r="B2" s="36" t="str">
        <f>GLOSSARY!E24</f>
        <v>App_X_idApp</v>
      </c>
      <c r="C2" s="36" t="str">
        <f>GLOSSARY!G24</f>
        <v>Balancers_X_idBalancer</v>
      </c>
      <c r="D2" s="36" t="str">
        <f>GLOSSARY!I24</f>
        <v>Importance_X_idImportance</v>
      </c>
      <c r="E2" s="36" t="str">
        <f>GLOSSARY!K24</f>
        <v>Disponibility_X_idDisponibility</v>
      </c>
      <c r="F2" s="38" t="s">
        <v>136</v>
      </c>
    </row>
    <row r="3">
      <c r="A3" s="41">
        <v>1.0</v>
      </c>
      <c r="B3" s="41">
        <v>1.0</v>
      </c>
      <c r="C3" s="41">
        <v>1.0</v>
      </c>
      <c r="D3" s="41">
        <v>1.0</v>
      </c>
      <c r="E3" s="41">
        <v>1.0</v>
      </c>
      <c r="F3" s="40" t="str">
        <f t="shared" ref="F3:F5" si="1">CONCATENATE("INSERT INTO ",$A$1," (",$A$2,",",$B$2,",",$C$2,",",$D$2,",",$E$2,")"," VALUES (",A3,",",B3,",",C3,",",D3,",",E3,");")</f>
        <v>INSERT INTO CDPCS_Balancers_X_App (idBalancerApp,App_X_idApp,Balancers_X_idBalancer,Importance_X_idImportance,Disponibility_X_idDisponibility) VALUES (1,1,1,1,1);</v>
      </c>
    </row>
    <row r="4">
      <c r="A4" s="41">
        <v>2.0</v>
      </c>
      <c r="B4" s="41">
        <v>1.0</v>
      </c>
      <c r="C4" s="41">
        <v>3.0</v>
      </c>
      <c r="D4" s="41">
        <v>1.0</v>
      </c>
      <c r="E4" s="41">
        <v>1.0</v>
      </c>
      <c r="F4" s="40" t="str">
        <f t="shared" si="1"/>
        <v>INSERT INTO CDPCS_Balancers_X_App (idBalancerApp,App_X_idApp,Balancers_X_idBalancer,Importance_X_idImportance,Disponibility_X_idDisponibility) VALUES (2,1,3,1,1);</v>
      </c>
    </row>
    <row r="5">
      <c r="A5" s="41">
        <v>3.0</v>
      </c>
      <c r="B5" s="41">
        <v>2.0</v>
      </c>
      <c r="C5" s="41">
        <v>2.0</v>
      </c>
      <c r="D5" s="41">
        <v>2.0</v>
      </c>
      <c r="E5" s="41">
        <v>1.0</v>
      </c>
      <c r="F5" s="40" t="str">
        <f t="shared" si="1"/>
        <v>INSERT INTO CDPCS_Balancers_X_App (idBalancerApp,App_X_idApp,Balancers_X_idBalancer,Importance_X_idImportance,Disponibility_X_idDisponibility) VALUES (3,2,2,2,1);</v>
      </c>
    </row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17.14"/>
    <col customWidth="1" min="3" max="3" width="26.43"/>
    <col customWidth="1" min="4" max="4" width="29.43"/>
    <col customWidth="1" min="5" max="5" width="28.43"/>
    <col customWidth="1" min="6" max="6" width="162.57"/>
    <col customWidth="1" min="7" max="26" width="10.71"/>
  </cols>
  <sheetData>
    <row r="1">
      <c r="A1" s="52" t="str">
        <f>GLOSSARY!A25</f>
        <v>CDPCS_Server_X_App</v>
      </c>
    </row>
    <row r="2">
      <c r="A2" s="54" t="str">
        <f>GLOSSARY!C25</f>
        <v>idServerApp</v>
      </c>
      <c r="B2" s="45" t="str">
        <f>GLOSSARY!E25</f>
        <v>App_X_idApp</v>
      </c>
      <c r="C2" s="45" t="str">
        <f>GLOSSARY!G25</f>
        <v>Servers_X_idServer</v>
      </c>
      <c r="D2" s="45" t="str">
        <f>GLOSSARY!I25</f>
        <v>Importance_X_idImportance</v>
      </c>
      <c r="E2" s="45" t="str">
        <f>GLOSSARY!K25</f>
        <v>Disponibility_X_idDisponibility</v>
      </c>
      <c r="F2" s="38" t="s">
        <v>136</v>
      </c>
    </row>
    <row r="3">
      <c r="A3" s="54">
        <v>1.0</v>
      </c>
      <c r="B3" s="47">
        <v>1.0</v>
      </c>
      <c r="C3" s="47">
        <v>2.0</v>
      </c>
      <c r="D3" s="47">
        <v>1.0</v>
      </c>
      <c r="E3" s="47">
        <v>1.0</v>
      </c>
      <c r="F3" s="40" t="str">
        <f t="shared" ref="F3:F7" si="1">CONCATENATE("INSERT INTO ",$A$1," (",$A$2,",",$B$2,",",$C$2,",",$D$2,",",$E$2,")"," VALUES (",A3,",",B3,",",C3,",",D3,",",E3,");")</f>
        <v>INSERT INTO CDPCS_Server_X_App (idServerApp,App_X_idApp,Servers_X_idServer,Importance_X_idImportance,Disponibility_X_idDisponibility) VALUES (1,1,2,1,1);</v>
      </c>
    </row>
    <row r="4">
      <c r="A4" s="54">
        <v>2.0</v>
      </c>
      <c r="B4" s="47">
        <v>1.0</v>
      </c>
      <c r="C4" s="47">
        <v>1.0</v>
      </c>
      <c r="D4" s="47">
        <v>1.0</v>
      </c>
      <c r="E4" s="47">
        <v>1.0</v>
      </c>
      <c r="F4" s="40" t="str">
        <f t="shared" si="1"/>
        <v>INSERT INTO CDPCS_Server_X_App (idServerApp,App_X_idApp,Servers_X_idServer,Importance_X_idImportance,Disponibility_X_idDisponibility) VALUES (2,1,1,1,1);</v>
      </c>
    </row>
    <row r="5">
      <c r="A5" s="54">
        <v>3.0</v>
      </c>
      <c r="B5" s="47">
        <v>2.0</v>
      </c>
      <c r="C5" s="47">
        <v>2.0</v>
      </c>
      <c r="D5" s="47">
        <v>1.0</v>
      </c>
      <c r="E5" s="47">
        <v>1.0</v>
      </c>
      <c r="F5" s="40" t="str">
        <f t="shared" si="1"/>
        <v>INSERT INTO CDPCS_Server_X_App (idServerApp,App_X_idApp,Servers_X_idServer,Importance_X_idImportance,Disponibility_X_idDisponibility) VALUES (3,2,2,1,1);</v>
      </c>
    </row>
    <row r="6">
      <c r="A6" s="54">
        <v>4.0</v>
      </c>
      <c r="B6" s="47">
        <v>3.0</v>
      </c>
      <c r="C6" s="47">
        <v>3.0</v>
      </c>
      <c r="D6" s="47">
        <v>1.0</v>
      </c>
      <c r="E6" s="47">
        <v>1.0</v>
      </c>
      <c r="F6" s="40" t="str">
        <f t="shared" si="1"/>
        <v>INSERT INTO CDPCS_Server_X_App (idServerApp,App_X_idApp,Servers_X_idServer,Importance_X_idImportance,Disponibility_X_idDisponibility) VALUES (4,3,3,1,1);</v>
      </c>
    </row>
    <row r="7">
      <c r="A7" s="54">
        <v>5.0</v>
      </c>
      <c r="B7" s="47">
        <v>4.0</v>
      </c>
      <c r="C7" s="47">
        <v>4.0</v>
      </c>
      <c r="D7" s="47">
        <v>1.0</v>
      </c>
      <c r="E7" s="47">
        <v>1.0</v>
      </c>
      <c r="F7" s="40" t="str">
        <f t="shared" si="1"/>
        <v>INSERT INTO CDPCS_Server_X_App (idServerApp,App_X_idApp,Servers_X_idServer,Importance_X_idImportance,Disponibility_X_idDisponibility) VALUES (5,4,4,1,1);</v>
      </c>
    </row>
    <row r="8">
      <c r="A8" s="54"/>
    </row>
    <row r="9">
      <c r="A9" s="54"/>
    </row>
    <row r="10">
      <c r="A10" s="54"/>
    </row>
    <row r="13">
      <c r="A13" s="41"/>
      <c r="B13" s="41"/>
      <c r="C13" s="41"/>
      <c r="D13" s="62"/>
      <c r="F13" s="41"/>
    </row>
    <row r="14">
      <c r="A14" s="41"/>
      <c r="B14" s="41"/>
      <c r="C14" s="41"/>
      <c r="D14" s="41"/>
      <c r="F14" s="41"/>
    </row>
    <row r="15">
      <c r="A15" s="41"/>
      <c r="B15" s="41"/>
      <c r="C15" s="41"/>
      <c r="D15" s="41"/>
      <c r="F15" s="41"/>
    </row>
    <row r="16">
      <c r="A16" s="41"/>
      <c r="B16" s="41"/>
      <c r="C16" s="41"/>
      <c r="D16" s="41"/>
      <c r="F16" s="4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0"/>
    <col customWidth="1" min="3" max="3" width="13.43"/>
    <col customWidth="1" min="4" max="4" width="15.14"/>
    <col customWidth="1" min="5" max="5" width="18.86"/>
    <col customWidth="1" min="6" max="6" width="14.57"/>
    <col customWidth="1" min="7" max="7" width="119.29"/>
  </cols>
  <sheetData>
    <row r="1" ht="14.25" customHeight="1">
      <c r="A1" s="36" t="str">
        <f>GLOSSARY!A4</f>
        <v>CDPCS_CPDs</v>
      </c>
    </row>
    <row r="2" ht="14.25" customHeight="1">
      <c r="A2" s="36" t="str">
        <f>GLOSSARY!C4</f>
        <v>idCPD</v>
      </c>
      <c r="B2" s="36" t="str">
        <f>GLOSSARY!E4</f>
        <v>Longitude</v>
      </c>
      <c r="C2" s="36" t="str">
        <f>GLOSSARY!G4</f>
        <v>Latitude</v>
      </c>
      <c r="D2" s="36" t="str">
        <f>GLOSSARY!I4</f>
        <v>PercentageUsed</v>
      </c>
      <c r="E2" s="36" t="str">
        <f>GLOSSARY!K4</f>
        <v>PercentageReserved</v>
      </c>
      <c r="F2" s="36" t="str">
        <f>GLOSSARY!M4</f>
        <v>PercentageFree</v>
      </c>
      <c r="G2" s="38" t="s">
        <v>136</v>
      </c>
    </row>
    <row r="3" ht="14.25" customHeight="1">
      <c r="A3" s="41">
        <v>1.0</v>
      </c>
      <c r="B3" s="42">
        <v>-5.97317E7</v>
      </c>
      <c r="C3" s="42">
        <v>3.738283E8</v>
      </c>
      <c r="D3" s="41">
        <v>30.0</v>
      </c>
      <c r="E3" s="41">
        <v>20.0</v>
      </c>
      <c r="F3" s="41">
        <v>50.0</v>
      </c>
      <c r="G3" s="40" t="str">
        <f t="shared" ref="G3:G11" si="1">CONCATENATE("INSERT INTO ",$A$1," (",$A$2,",",$B$2,",",$C$2,",",$D$2,",",$E$2,",",$F$2,")"," VALUES (",A3,",",B3,",",C3,",",D3,",",E3,",",F3,");")</f>
        <v>INSERT INTO CDPCS_CPDs (idCPD,Longitude,Latitude,PercentageUsed,PercentageReserved,PercentageFree) VALUES (1,-59731700,373828300,30,20,50);</v>
      </c>
    </row>
    <row r="4" ht="14.25" customHeight="1">
      <c r="A4" s="41">
        <v>2.0</v>
      </c>
      <c r="B4" s="42">
        <v>-5.97317E7</v>
      </c>
      <c r="C4" s="42">
        <v>3.738283E8</v>
      </c>
      <c r="D4" s="41">
        <v>55.0</v>
      </c>
      <c r="E4" s="41">
        <v>15.0</v>
      </c>
      <c r="F4" s="41">
        <v>30.0</v>
      </c>
      <c r="G4" s="40" t="str">
        <f t="shared" si="1"/>
        <v>INSERT INTO CDPCS_CPDs (idCPD,Longitude,Latitude,PercentageUsed,PercentageReserved,PercentageFree) VALUES (2,-59731700,373828300,55,15,30);</v>
      </c>
    </row>
    <row r="5" ht="14.25" customHeight="1">
      <c r="A5" s="41">
        <v>3.0</v>
      </c>
      <c r="B5" s="42">
        <v>-5.97317E7</v>
      </c>
      <c r="C5" s="42">
        <v>3.738283E8</v>
      </c>
      <c r="D5" s="41">
        <v>22.0</v>
      </c>
      <c r="E5" s="41">
        <v>48.0</v>
      </c>
      <c r="F5" s="41">
        <v>30.0</v>
      </c>
      <c r="G5" s="40" t="str">
        <f t="shared" si="1"/>
        <v>INSERT INTO CDPCS_CPDs (idCPD,Longitude,Latitude,PercentageUsed,PercentageReserved,PercentageFree) VALUES (3,-59731700,373828300,22,48,30);</v>
      </c>
    </row>
    <row r="6" ht="14.25" customHeight="1">
      <c r="A6" s="41">
        <v>4.0</v>
      </c>
      <c r="B6" s="42">
        <v>-5.97317E7</v>
      </c>
      <c r="C6" s="42">
        <v>3.738283E8</v>
      </c>
      <c r="D6" s="41">
        <v>70.0</v>
      </c>
      <c r="E6" s="41">
        <v>5.0</v>
      </c>
      <c r="F6" s="41">
        <v>15.0</v>
      </c>
      <c r="G6" s="40" t="str">
        <f t="shared" si="1"/>
        <v>INSERT INTO CDPCS_CPDs (idCPD,Longitude,Latitude,PercentageUsed,PercentageReserved,PercentageFree) VALUES (4,-59731700,373828300,70,5,15);</v>
      </c>
    </row>
    <row r="7" ht="14.25" customHeight="1">
      <c r="A7" s="41">
        <v>5.0</v>
      </c>
      <c r="B7" s="42">
        <v>-5.97317E7</v>
      </c>
      <c r="C7" s="42">
        <v>3.738283E8</v>
      </c>
      <c r="D7" s="41">
        <v>30.0</v>
      </c>
      <c r="E7" s="41">
        <v>20.0</v>
      </c>
      <c r="F7" s="41">
        <v>50.0</v>
      </c>
      <c r="G7" s="40" t="str">
        <f t="shared" si="1"/>
        <v>INSERT INTO CDPCS_CPDs (idCPD,Longitude,Latitude,PercentageUsed,PercentageReserved,PercentageFree) VALUES (5,-59731700,373828300,30,20,50);</v>
      </c>
    </row>
    <row r="8" ht="14.25" customHeight="1">
      <c r="A8" s="41">
        <v>6.0</v>
      </c>
      <c r="B8" s="42">
        <v>-5.97317E7</v>
      </c>
      <c r="C8" s="42">
        <v>3.738283E8</v>
      </c>
      <c r="D8" s="41">
        <v>55.0</v>
      </c>
      <c r="E8" s="41">
        <v>15.0</v>
      </c>
      <c r="F8" s="41">
        <v>30.0</v>
      </c>
      <c r="G8" s="40" t="str">
        <f t="shared" si="1"/>
        <v>INSERT INTO CDPCS_CPDs (idCPD,Longitude,Latitude,PercentageUsed,PercentageReserved,PercentageFree) VALUES (6,-59731700,373828300,55,15,30);</v>
      </c>
    </row>
    <row r="9" ht="14.25" customHeight="1">
      <c r="A9" s="41">
        <v>7.0</v>
      </c>
      <c r="B9" s="42">
        <v>-5.97317E7</v>
      </c>
      <c r="C9" s="42">
        <v>3.738283E8</v>
      </c>
      <c r="D9" s="41">
        <v>22.0</v>
      </c>
      <c r="E9" s="41">
        <v>48.0</v>
      </c>
      <c r="F9" s="41">
        <v>30.0</v>
      </c>
      <c r="G9" s="40" t="str">
        <f t="shared" si="1"/>
        <v>INSERT INTO CDPCS_CPDs (idCPD,Longitude,Latitude,PercentageUsed,PercentageReserved,PercentageFree) VALUES (7,-59731700,373828300,22,48,30);</v>
      </c>
    </row>
    <row r="10" ht="14.25" customHeight="1">
      <c r="A10" s="41">
        <v>8.0</v>
      </c>
      <c r="B10" s="42">
        <v>-5.97317E7</v>
      </c>
      <c r="C10" s="42">
        <v>3.738283E8</v>
      </c>
      <c r="D10" s="41">
        <v>70.0</v>
      </c>
      <c r="E10" s="41">
        <v>5.0</v>
      </c>
      <c r="F10" s="41">
        <v>15.0</v>
      </c>
      <c r="G10" s="40" t="str">
        <f t="shared" si="1"/>
        <v>INSERT INTO CDPCS_CPDs (idCPD,Longitude,Latitude,PercentageUsed,PercentageReserved,PercentageFree) VALUES (8,-59731700,373828300,70,5,15);</v>
      </c>
    </row>
    <row r="11" ht="14.25" customHeight="1">
      <c r="A11" s="41">
        <v>9.0</v>
      </c>
      <c r="B11" s="42">
        <v>-5.97317E7</v>
      </c>
      <c r="C11" s="42">
        <v>3.738283E8</v>
      </c>
      <c r="D11" s="41">
        <v>42.0</v>
      </c>
      <c r="E11" s="41">
        <v>18.0</v>
      </c>
      <c r="F11" s="41">
        <v>40.0</v>
      </c>
      <c r="G11" s="40" t="str">
        <f t="shared" si="1"/>
        <v>INSERT INTO CDPCS_CPDs (idCPD,Longitude,Latitude,PercentageUsed,PercentageReserved,PercentageFree) VALUES (9,-59731700,373828300,42,18,40);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14.0"/>
    <col customWidth="1" min="3" max="3" width="12.29"/>
    <col customWidth="1" min="4" max="4" width="15.14"/>
    <col customWidth="1" min="5" max="5" width="120.86"/>
    <col customWidth="1" min="6" max="6" width="59.14"/>
    <col customWidth="1" min="7" max="26" width="10.71"/>
  </cols>
  <sheetData>
    <row r="1">
      <c r="A1" s="36" t="str">
        <f>GLOSSARY!A5</f>
        <v>CDPCS_CPDs_MensualUsage</v>
      </c>
    </row>
    <row r="2">
      <c r="A2" s="36" t="str">
        <f>GLOSSARY!C5</f>
        <v>idCPDMensualUsage</v>
      </c>
      <c r="B2" s="36" t="str">
        <f>GLOSSARY!E5</f>
        <v>CPDs_X_idCPD</v>
      </c>
      <c r="C2" s="36" t="str">
        <f>GLOSSARY!G5</f>
        <v>MonthName</v>
      </c>
      <c r="D2" s="36" t="str">
        <f>GLOSSARY!I5</f>
        <v>ResourcesUsage</v>
      </c>
      <c r="E2" s="38" t="s">
        <v>136</v>
      </c>
      <c r="F2" s="36"/>
    </row>
    <row r="3">
      <c r="A3" s="41">
        <v>1.0</v>
      </c>
      <c r="B3" s="41">
        <v>1.0</v>
      </c>
      <c r="C3" s="41" t="s">
        <v>175</v>
      </c>
      <c r="D3" s="41">
        <v>50.0</v>
      </c>
      <c r="E3" s="40" t="str">
        <f t="shared" ref="E3:E10" si="1">CONCATENATE("INSERT INTO ",$A$1," (",$A$2,",",$B$2,",",$C$2,",",$D$2,")"," VALUES (",A3,",",B3,",""",C3,""",",D3,");")</f>
        <v>INSERT INTO CDPCS_CPDs_MensualUsage (idCPDMensualUsage,CPDs_X_idCPD,MonthName,ResourcesUsage) VALUES (1,1,"Enero",50);</v>
      </c>
    </row>
    <row r="4">
      <c r="A4" s="41">
        <v>2.0</v>
      </c>
      <c r="B4" s="41">
        <v>1.0</v>
      </c>
      <c r="C4" s="41" t="s">
        <v>176</v>
      </c>
      <c r="D4" s="41">
        <v>75.0</v>
      </c>
      <c r="E4" s="40" t="str">
        <f t="shared" si="1"/>
        <v>INSERT INTO CDPCS_CPDs_MensualUsage (idCPDMensualUsage,CPDs_X_idCPD,MonthName,ResourcesUsage) VALUES (2,1,"Febrero",75);</v>
      </c>
    </row>
    <row r="5">
      <c r="A5" s="41">
        <v>3.0</v>
      </c>
      <c r="B5" s="41">
        <v>2.0</v>
      </c>
      <c r="C5" s="41" t="s">
        <v>175</v>
      </c>
      <c r="D5" s="41">
        <v>20.0</v>
      </c>
      <c r="E5" s="40" t="str">
        <f t="shared" si="1"/>
        <v>INSERT INTO CDPCS_CPDs_MensualUsage (idCPDMensualUsage,CPDs_X_idCPD,MonthName,ResourcesUsage) VALUES (3,2,"Enero",20);</v>
      </c>
    </row>
    <row r="6">
      <c r="A6" s="41">
        <v>4.0</v>
      </c>
      <c r="B6" s="43">
        <v>3.0</v>
      </c>
      <c r="C6" s="43" t="s">
        <v>175</v>
      </c>
      <c r="D6" s="43">
        <v>30.0</v>
      </c>
      <c r="E6" s="40" t="str">
        <f t="shared" si="1"/>
        <v>INSERT INTO CDPCS_CPDs_MensualUsage (idCPDMensualUsage,CPDs_X_idCPD,MonthName,ResourcesUsage) VALUES (4,3,"Enero",30);</v>
      </c>
    </row>
    <row r="7">
      <c r="A7" s="41">
        <v>5.0</v>
      </c>
      <c r="B7" s="43">
        <v>3.0</v>
      </c>
      <c r="C7" s="43" t="s">
        <v>176</v>
      </c>
      <c r="D7" s="43">
        <v>42.0</v>
      </c>
      <c r="E7" s="40" t="str">
        <f t="shared" si="1"/>
        <v>INSERT INTO CDPCS_CPDs_MensualUsage (idCPDMensualUsage,CPDs_X_idCPD,MonthName,ResourcesUsage) VALUES (5,3,"Febrero",42);</v>
      </c>
    </row>
    <row r="8">
      <c r="A8" s="41">
        <v>6.0</v>
      </c>
      <c r="B8" s="43">
        <v>4.0</v>
      </c>
      <c r="C8" s="43" t="s">
        <v>175</v>
      </c>
      <c r="D8" s="43">
        <v>51.0</v>
      </c>
      <c r="E8" s="40" t="str">
        <f t="shared" si="1"/>
        <v>INSERT INTO CDPCS_CPDs_MensualUsage (idCPDMensualUsage,CPDs_X_idCPD,MonthName,ResourcesUsage) VALUES (6,4,"Enero",51);</v>
      </c>
    </row>
    <row r="9">
      <c r="A9" s="41">
        <v>7.0</v>
      </c>
      <c r="B9" s="43">
        <v>4.0</v>
      </c>
      <c r="C9" s="43" t="s">
        <v>176</v>
      </c>
      <c r="D9" s="43">
        <v>86.0</v>
      </c>
      <c r="E9" s="40" t="str">
        <f t="shared" si="1"/>
        <v>INSERT INTO CDPCS_CPDs_MensualUsage (idCPDMensualUsage,CPDs_X_idCPD,MonthName,ResourcesUsage) VALUES (7,4,"Febrero",86);</v>
      </c>
    </row>
    <row r="10">
      <c r="A10" s="41">
        <v>8.0</v>
      </c>
      <c r="B10" s="43">
        <v>4.0</v>
      </c>
      <c r="C10" s="43" t="s">
        <v>177</v>
      </c>
      <c r="D10" s="43">
        <v>72.0</v>
      </c>
      <c r="E10" s="40" t="str">
        <f t="shared" si="1"/>
        <v>INSERT INTO CDPCS_CPDs_MensualUsage (idCPDMensualUsage,CPDs_X_idCPD,MonthName,ResourcesUsage) VALUES (8,4,"Marzo",72);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5.57"/>
    <col customWidth="1" min="3" max="3" width="77.14"/>
  </cols>
  <sheetData>
    <row r="1" ht="14.25" customHeight="1">
      <c r="A1" s="44" t="str">
        <f>GLOSSARY!A6</f>
        <v>CDPCS_Periodicity</v>
      </c>
    </row>
    <row r="2" ht="14.25" customHeight="1">
      <c r="A2" s="36" t="str">
        <f>GLOSSARY!C6</f>
        <v>idPeriodicity</v>
      </c>
      <c r="B2" s="36" t="str">
        <f>GLOSSARY!E6</f>
        <v>PeriodicityName</v>
      </c>
      <c r="C2" s="38" t="s">
        <v>136</v>
      </c>
    </row>
    <row r="3" ht="14.25" customHeight="1">
      <c r="A3" s="45">
        <v>1.0</v>
      </c>
      <c r="B3" s="41" t="s">
        <v>178</v>
      </c>
      <c r="C3" s="46" t="str">
        <f t="shared" ref="C3:C8" si="1">CONCATENATE("INSERT INTO ",$A$1," (",$A$2,",",$B$2,")"," VALUES (",A3,",""",B3,""");")</f>
        <v>INSERT INTO CDPCS_Periodicity (idPeriodicity,PeriodicityName) VALUES (1,"Diario");</v>
      </c>
    </row>
    <row r="4" ht="14.25" customHeight="1">
      <c r="A4" s="45">
        <v>2.0</v>
      </c>
      <c r="B4" s="47" t="s">
        <v>179</v>
      </c>
      <c r="C4" s="46" t="str">
        <f t="shared" si="1"/>
        <v>INSERT INTO CDPCS_Periodicity (idPeriodicity,PeriodicityName) VALUES (2,"2 días");</v>
      </c>
    </row>
    <row r="5" ht="14.25" customHeight="1">
      <c r="A5" s="47">
        <v>3.0</v>
      </c>
      <c r="B5" s="47" t="s">
        <v>180</v>
      </c>
      <c r="C5" s="46" t="str">
        <f t="shared" si="1"/>
        <v>INSERT INTO CDPCS_Periodicity (idPeriodicity,PeriodicityName) VALUES (3,"3 días");</v>
      </c>
    </row>
    <row r="6" ht="14.25" customHeight="1">
      <c r="A6" s="47">
        <v>4.0</v>
      </c>
      <c r="B6" s="47" t="s">
        <v>181</v>
      </c>
      <c r="C6" s="46" t="str">
        <f t="shared" si="1"/>
        <v>INSERT INTO CDPCS_Periodicity (idPeriodicity,PeriodicityName) VALUES (4,"4 días");</v>
      </c>
    </row>
    <row r="7" ht="14.25" customHeight="1">
      <c r="A7" s="47">
        <v>5.0</v>
      </c>
      <c r="B7" s="41" t="s">
        <v>182</v>
      </c>
      <c r="C7" s="46" t="str">
        <f t="shared" si="1"/>
        <v>INSERT INTO CDPCS_Periodicity (idPeriodicity,PeriodicityName) VALUES (5,"Semanal");</v>
      </c>
    </row>
    <row r="8" ht="14.25" customHeight="1">
      <c r="A8" s="47">
        <v>6.0</v>
      </c>
      <c r="B8" s="47" t="s">
        <v>183</v>
      </c>
      <c r="C8" s="46" t="str">
        <f t="shared" si="1"/>
        <v>INSERT INTO CDPCS_Periodicity (idPeriodicity,PeriodicityName) VALUES (6,"Mensual");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4.86"/>
    <col customWidth="1" min="3" max="3" width="93.0"/>
  </cols>
  <sheetData>
    <row r="1" ht="14.25" customHeight="1">
      <c r="A1" s="44" t="str">
        <f>GLOSSARY!A7</f>
        <v>CDPCS_EventType</v>
      </c>
    </row>
    <row r="2" ht="14.25" customHeight="1">
      <c r="A2" s="36" t="str">
        <f>GLOSSARY!C7</f>
        <v>idEventType</v>
      </c>
      <c r="B2" s="36" t="str">
        <f>GLOSSARY!E7</f>
        <v>EventTypeName</v>
      </c>
      <c r="C2" s="38" t="s">
        <v>136</v>
      </c>
    </row>
    <row r="3" ht="14.25" customHeight="1">
      <c r="A3" s="45">
        <v>1.0</v>
      </c>
      <c r="B3" s="43" t="s">
        <v>184</v>
      </c>
      <c r="C3" s="46" t="str">
        <f>CONCATENATE("INSERT INTO ",$A$1," (",$A$2,",",$B$2,")"," VALUES (",A3,",""",B3,""");")</f>
        <v>INSERT INTO CDPCS_EventType (idEventType,EventTypeName) VALUES (1,"Consumo electrico en KW/h");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4.0"/>
    <col customWidth="1" min="3" max="3" width="10.0"/>
    <col customWidth="1" min="4" max="5" width="24.0"/>
    <col customWidth="1" min="6" max="6" width="16.57"/>
    <col customWidth="1" min="7" max="7" width="159.0"/>
    <col customWidth="1" min="8" max="8" width="24.0"/>
    <col customWidth="1" min="9" max="27" width="10.71"/>
  </cols>
  <sheetData>
    <row r="1">
      <c r="A1" s="36" t="str">
        <f>GLOSSARY!A8</f>
        <v>CDPCS_CPDs_Events</v>
      </c>
      <c r="G1" s="48"/>
    </row>
    <row r="2">
      <c r="A2" s="36" t="str">
        <f>GLOSSARY!C8</f>
        <v>idCPDEvents</v>
      </c>
      <c r="B2" s="36" t="str">
        <f>GLOSSARY!E8</f>
        <v>CPDs_X_idCPD</v>
      </c>
      <c r="C2" s="36" t="str">
        <f>GLOSSARY!G8</f>
        <v>EventDate</v>
      </c>
      <c r="D2" s="36" t="str">
        <f>GLOSSARY!I8</f>
        <v>Perodicity_X_idPeriodicity</v>
      </c>
      <c r="E2" s="36" t="str">
        <f>GLOSSARY!K8</f>
        <v>EventType_X_idEventType</v>
      </c>
      <c r="F2" s="45" t="str">
        <f>GLOSSARY!M8</f>
        <v>KWhConsumption</v>
      </c>
      <c r="G2" s="38" t="s">
        <v>136</v>
      </c>
    </row>
    <row r="3">
      <c r="A3" s="41">
        <v>1.0</v>
      </c>
      <c r="B3" s="41">
        <v>1.0</v>
      </c>
      <c r="C3" s="49">
        <v>44936.0</v>
      </c>
      <c r="D3" s="41">
        <v>1.0</v>
      </c>
      <c r="E3" s="50">
        <v>1.0</v>
      </c>
      <c r="F3" s="41">
        <v>100.0</v>
      </c>
      <c r="G3" s="51" t="str">
        <f t="shared" ref="G3:G22" si="1">CONCATENATE("INSERT INTO ",$A$1," (",$A$2,",",$B$2,",",$C$2,",",$D$2,",",$E$2,",",$F$2,")"," VALUES (",A3,",",B3,",",C3,",",D3,",",E3,",",F3,");")</f>
        <v>INSERT INTO CDPCS_CPDs_Events (idCPDEvents,CPDs_X_idCPD,EventDate,Perodicity_X_idPeriodicity,EventType_X_idEventType,KWhConsumption) VALUES (1,1,44936,1,1,100);</v>
      </c>
    </row>
    <row r="4">
      <c r="A4" s="41">
        <v>2.0</v>
      </c>
      <c r="B4" s="41">
        <v>1.0</v>
      </c>
      <c r="C4" s="49">
        <v>44937.0</v>
      </c>
      <c r="D4" s="41">
        <v>4.0</v>
      </c>
      <c r="E4" s="50">
        <v>1.0</v>
      </c>
      <c r="F4" s="41">
        <v>200.0</v>
      </c>
      <c r="G4" s="51" t="str">
        <f t="shared" si="1"/>
        <v>INSERT INTO CDPCS_CPDs_Events (idCPDEvents,CPDs_X_idCPD,EventDate,Perodicity_X_idPeriodicity,EventType_X_idEventType,KWhConsumption) VALUES (2,1,44937,4,1,200);</v>
      </c>
    </row>
    <row r="5">
      <c r="A5" s="41">
        <v>3.0</v>
      </c>
      <c r="B5" s="41">
        <v>1.0</v>
      </c>
      <c r="C5" s="49">
        <v>44938.0</v>
      </c>
      <c r="D5" s="41">
        <v>9.0</v>
      </c>
      <c r="E5" s="50">
        <v>1.0</v>
      </c>
      <c r="F5" s="41">
        <v>250.0</v>
      </c>
      <c r="G5" s="51" t="str">
        <f t="shared" si="1"/>
        <v>INSERT INTO CDPCS_CPDs_Events (idCPDEvents,CPDs_X_idCPD,EventDate,Perodicity_X_idPeriodicity,EventType_X_idEventType,KWhConsumption) VALUES (3,1,44938,9,1,250);</v>
      </c>
    </row>
    <row r="6">
      <c r="A6" s="41">
        <v>4.0</v>
      </c>
      <c r="B6" s="41">
        <v>2.0</v>
      </c>
      <c r="C6" s="49">
        <v>44939.0</v>
      </c>
      <c r="D6" s="41">
        <v>5.0</v>
      </c>
      <c r="E6" s="50">
        <v>1.0</v>
      </c>
      <c r="F6" s="41">
        <v>150.0</v>
      </c>
      <c r="G6" s="51" t="str">
        <f t="shared" si="1"/>
        <v>INSERT INTO CDPCS_CPDs_Events (idCPDEvents,CPDs_X_idCPD,EventDate,Perodicity_X_idPeriodicity,EventType_X_idEventType,KWhConsumption) VALUES (4,2,44939,5,1,150);</v>
      </c>
    </row>
    <row r="7">
      <c r="A7" s="41">
        <v>5.0</v>
      </c>
      <c r="B7" s="41">
        <v>2.0</v>
      </c>
      <c r="C7" s="49">
        <v>44940.0</v>
      </c>
      <c r="D7" s="41">
        <v>2.0</v>
      </c>
      <c r="E7" s="50">
        <v>1.0</v>
      </c>
      <c r="F7" s="41">
        <v>225.0</v>
      </c>
      <c r="G7" s="51" t="str">
        <f t="shared" si="1"/>
        <v>INSERT INTO CDPCS_CPDs_Events (idCPDEvents,CPDs_X_idCPD,EventDate,Perodicity_X_idPeriodicity,EventType_X_idEventType,KWhConsumption) VALUES (5,2,44940,2,1,225);</v>
      </c>
    </row>
    <row r="8">
      <c r="A8" s="41">
        <v>6.0</v>
      </c>
      <c r="B8" s="41">
        <v>2.0</v>
      </c>
      <c r="C8" s="49">
        <v>44941.0</v>
      </c>
      <c r="D8" s="41">
        <v>4.0</v>
      </c>
      <c r="E8" s="50">
        <v>1.0</v>
      </c>
      <c r="F8" s="41">
        <v>245.0</v>
      </c>
      <c r="G8" s="51" t="str">
        <f t="shared" si="1"/>
        <v>INSERT INTO CDPCS_CPDs_Events (idCPDEvents,CPDs_X_idCPD,EventDate,Perodicity_X_idPeriodicity,EventType_X_idEventType,KWhConsumption) VALUES (6,2,44941,4,1,245);</v>
      </c>
    </row>
    <row r="9">
      <c r="A9" s="41">
        <v>7.0</v>
      </c>
      <c r="B9" s="41">
        <v>3.0</v>
      </c>
      <c r="C9" s="49">
        <v>44942.0</v>
      </c>
      <c r="D9" s="41">
        <v>11.0</v>
      </c>
      <c r="E9" s="50">
        <v>1.0</v>
      </c>
      <c r="F9" s="41">
        <v>265.0</v>
      </c>
      <c r="G9" s="51" t="str">
        <f t="shared" si="1"/>
        <v>INSERT INTO CDPCS_CPDs_Events (idCPDEvents,CPDs_X_idCPD,EventDate,Perodicity_X_idPeriodicity,EventType_X_idEventType,KWhConsumption) VALUES (7,3,44942,11,1,265);</v>
      </c>
    </row>
    <row r="10">
      <c r="A10" s="41">
        <v>8.0</v>
      </c>
      <c r="B10" s="41">
        <v>3.0</v>
      </c>
      <c r="C10" s="49">
        <v>44943.0</v>
      </c>
      <c r="D10" s="41">
        <v>12.0</v>
      </c>
      <c r="E10" s="50">
        <v>1.0</v>
      </c>
      <c r="F10" s="41">
        <v>285.0</v>
      </c>
      <c r="G10" s="51" t="str">
        <f t="shared" si="1"/>
        <v>INSERT INTO CDPCS_CPDs_Events (idCPDEvents,CPDs_X_idCPD,EventDate,Perodicity_X_idPeriodicity,EventType_X_idEventType,KWhConsumption) VALUES (8,3,44943,12,1,285);</v>
      </c>
    </row>
    <row r="11">
      <c r="A11" s="41">
        <v>9.0</v>
      </c>
      <c r="B11" s="41">
        <v>4.0</v>
      </c>
      <c r="C11" s="49">
        <v>44944.0</v>
      </c>
      <c r="D11" s="41">
        <v>5.0</v>
      </c>
      <c r="E11" s="50">
        <v>1.0</v>
      </c>
      <c r="F11" s="41">
        <v>305.0</v>
      </c>
      <c r="G11" s="51" t="str">
        <f t="shared" si="1"/>
        <v>INSERT INTO CDPCS_CPDs_Events (idCPDEvents,CPDs_X_idCPD,EventDate,Perodicity_X_idPeriodicity,EventType_X_idEventType,KWhConsumption) VALUES (9,4,44944,5,1,305);</v>
      </c>
    </row>
    <row r="12">
      <c r="A12" s="41">
        <v>10.0</v>
      </c>
      <c r="B12" s="41">
        <v>4.0</v>
      </c>
      <c r="C12" s="49">
        <v>44945.0</v>
      </c>
      <c r="D12" s="41">
        <v>9.0</v>
      </c>
      <c r="E12" s="50">
        <v>1.0</v>
      </c>
      <c r="F12" s="41">
        <v>325.0</v>
      </c>
      <c r="G12" s="51" t="str">
        <f t="shared" si="1"/>
        <v>INSERT INTO CDPCS_CPDs_Events (idCPDEvents,CPDs_X_idCPD,EventDate,Perodicity_X_idPeriodicity,EventType_X_idEventType,KWhConsumption) VALUES (10,4,44945,9,1,325);</v>
      </c>
    </row>
    <row r="13" ht="15.75" customHeight="1">
      <c r="A13" s="41">
        <v>11.0</v>
      </c>
      <c r="B13" s="41">
        <v>5.0</v>
      </c>
      <c r="C13" s="49">
        <v>44946.0</v>
      </c>
      <c r="D13" s="41">
        <v>1.0</v>
      </c>
      <c r="E13" s="50">
        <v>1.0</v>
      </c>
      <c r="F13" s="41">
        <v>345.0</v>
      </c>
      <c r="G13" s="51" t="str">
        <f t="shared" si="1"/>
        <v>INSERT INTO CDPCS_CPDs_Events (idCPDEvents,CPDs_X_idCPD,EventDate,Perodicity_X_idPeriodicity,EventType_X_idEventType,KWhConsumption) VALUES (11,5,44946,1,1,345);</v>
      </c>
    </row>
    <row r="14" ht="15.75" customHeight="1">
      <c r="A14" s="41">
        <v>12.0</v>
      </c>
      <c r="B14" s="41">
        <v>6.0</v>
      </c>
      <c r="C14" s="49">
        <v>44947.0</v>
      </c>
      <c r="D14" s="41">
        <v>2.0</v>
      </c>
      <c r="E14" s="50">
        <v>1.0</v>
      </c>
      <c r="F14" s="41">
        <v>365.0</v>
      </c>
      <c r="G14" s="51" t="str">
        <f t="shared" si="1"/>
        <v>INSERT INTO CDPCS_CPDs_Events (idCPDEvents,CPDs_X_idCPD,EventDate,Perodicity_X_idPeriodicity,EventType_X_idEventType,KWhConsumption) VALUES (12,6,44947,2,1,365);</v>
      </c>
    </row>
    <row r="15" ht="15.75" customHeight="1">
      <c r="A15" s="41">
        <v>13.0</v>
      </c>
      <c r="B15" s="41">
        <v>6.0</v>
      </c>
      <c r="C15" s="49">
        <v>44948.0</v>
      </c>
      <c r="D15" s="41">
        <v>3.0</v>
      </c>
      <c r="E15" s="50">
        <v>1.0</v>
      </c>
      <c r="F15" s="41">
        <v>385.0</v>
      </c>
      <c r="G15" s="51" t="str">
        <f t="shared" si="1"/>
        <v>INSERT INTO CDPCS_CPDs_Events (idCPDEvents,CPDs_X_idCPD,EventDate,Perodicity_X_idPeriodicity,EventType_X_idEventType,KWhConsumption) VALUES (13,6,44948,3,1,385);</v>
      </c>
    </row>
    <row r="16" ht="15.75" customHeight="1">
      <c r="A16" s="41">
        <v>14.0</v>
      </c>
      <c r="B16" s="41">
        <v>6.0</v>
      </c>
      <c r="C16" s="49">
        <v>44949.0</v>
      </c>
      <c r="D16" s="41">
        <v>4.0</v>
      </c>
      <c r="E16" s="50">
        <v>1.0</v>
      </c>
      <c r="F16" s="41">
        <v>405.0</v>
      </c>
      <c r="G16" s="51" t="str">
        <f t="shared" si="1"/>
        <v>INSERT INTO CDPCS_CPDs_Events (idCPDEvents,CPDs_X_idCPD,EventDate,Perodicity_X_idPeriodicity,EventType_X_idEventType,KWhConsumption) VALUES (14,6,44949,4,1,405);</v>
      </c>
    </row>
    <row r="17" ht="15.75" customHeight="1">
      <c r="A17" s="41">
        <v>15.0</v>
      </c>
      <c r="B17" s="41">
        <v>7.0</v>
      </c>
      <c r="C17" s="49">
        <v>44950.0</v>
      </c>
      <c r="D17" s="41">
        <v>7.0</v>
      </c>
      <c r="E17" s="50">
        <v>1.0</v>
      </c>
      <c r="F17" s="41">
        <v>425.0</v>
      </c>
      <c r="G17" s="51" t="str">
        <f t="shared" si="1"/>
        <v>INSERT INTO CDPCS_CPDs_Events (idCPDEvents,CPDs_X_idCPD,EventDate,Perodicity_X_idPeriodicity,EventType_X_idEventType,KWhConsumption) VALUES (15,7,44950,7,1,425);</v>
      </c>
    </row>
    <row r="18" ht="15.75" customHeight="1">
      <c r="A18" s="41">
        <v>16.0</v>
      </c>
      <c r="B18" s="41">
        <v>7.0</v>
      </c>
      <c r="C18" s="49">
        <v>44951.0</v>
      </c>
      <c r="D18" s="41">
        <v>10.0</v>
      </c>
      <c r="E18" s="50">
        <v>1.0</v>
      </c>
      <c r="F18" s="41">
        <v>445.0</v>
      </c>
      <c r="G18" s="51" t="str">
        <f t="shared" si="1"/>
        <v>INSERT INTO CDPCS_CPDs_Events (idCPDEvents,CPDs_X_idCPD,EventDate,Perodicity_X_idPeriodicity,EventType_X_idEventType,KWhConsumption) VALUES (16,7,44951,10,1,445);</v>
      </c>
    </row>
    <row r="19" ht="15.75" customHeight="1">
      <c r="A19" s="41">
        <v>17.0</v>
      </c>
      <c r="B19" s="41">
        <v>8.0</v>
      </c>
      <c r="C19" s="49">
        <v>44952.0</v>
      </c>
      <c r="D19" s="41">
        <v>11.0</v>
      </c>
      <c r="E19" s="50">
        <v>1.0</v>
      </c>
      <c r="F19" s="41">
        <v>465.0</v>
      </c>
      <c r="G19" s="51" t="str">
        <f t="shared" si="1"/>
        <v>INSERT INTO CDPCS_CPDs_Events (idCPDEvents,CPDs_X_idCPD,EventDate,Perodicity_X_idPeriodicity,EventType_X_idEventType,KWhConsumption) VALUES (17,8,44952,11,1,465);</v>
      </c>
    </row>
    <row r="20" ht="15.75" customHeight="1">
      <c r="A20" s="41">
        <v>18.0</v>
      </c>
      <c r="B20" s="41">
        <v>9.0</v>
      </c>
      <c r="C20" s="49">
        <v>44953.0</v>
      </c>
      <c r="D20" s="41">
        <v>10.0</v>
      </c>
      <c r="E20" s="50">
        <v>1.0</v>
      </c>
      <c r="F20" s="41">
        <v>485.0</v>
      </c>
      <c r="G20" s="51" t="str">
        <f t="shared" si="1"/>
        <v>INSERT INTO CDPCS_CPDs_Events (idCPDEvents,CPDs_X_idCPD,EventDate,Perodicity_X_idPeriodicity,EventType_X_idEventType,KWhConsumption) VALUES (18,9,44953,10,1,485);</v>
      </c>
    </row>
    <row r="21" ht="15.75" customHeight="1">
      <c r="A21" s="41">
        <v>19.0</v>
      </c>
      <c r="B21" s="41">
        <v>9.0</v>
      </c>
      <c r="C21" s="49">
        <v>44954.0</v>
      </c>
      <c r="D21" s="41">
        <v>11.0</v>
      </c>
      <c r="E21" s="50">
        <v>1.0</v>
      </c>
      <c r="F21" s="41">
        <v>505.0</v>
      </c>
      <c r="G21" s="51" t="str">
        <f t="shared" si="1"/>
        <v>INSERT INTO CDPCS_CPDs_Events (idCPDEvents,CPDs_X_idCPD,EventDate,Perodicity_X_idPeriodicity,EventType_X_idEventType,KWhConsumption) VALUES (19,9,44954,11,1,505);</v>
      </c>
    </row>
    <row r="22" ht="15.75" customHeight="1">
      <c r="A22" s="41">
        <v>20.0</v>
      </c>
      <c r="B22" s="41">
        <v>9.0</v>
      </c>
      <c r="C22" s="49">
        <v>44955.0</v>
      </c>
      <c r="D22" s="41">
        <v>12.0</v>
      </c>
      <c r="E22" s="50">
        <v>1.0</v>
      </c>
      <c r="F22" s="41">
        <v>525.0</v>
      </c>
      <c r="G22" s="51" t="str">
        <f t="shared" si="1"/>
        <v>INSERT INTO CDPCS_CPDs_Events (idCPDEvents,CPDs_X_idCPD,EventDate,Perodicity_X_idPeriodicity,EventType_X_idEventType,KWhConsumption) VALUES (20,9,44955,12,1,525);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4.43"/>
    <col customWidth="1" min="3" max="3" width="69.29"/>
  </cols>
  <sheetData>
    <row r="1">
      <c r="A1" s="52" t="str">
        <f>GLOSSARY!A9</f>
        <v>CDPCS_State</v>
      </c>
    </row>
    <row r="2">
      <c r="A2" s="36" t="str">
        <f>GLOSSARY!C9</f>
        <v>idState</v>
      </c>
      <c r="B2" s="36" t="str">
        <f>GLOSSARY!E9</f>
        <v>StateName</v>
      </c>
      <c r="C2" s="53" t="s">
        <v>185</v>
      </c>
    </row>
    <row r="3">
      <c r="A3" s="41">
        <v>1.0</v>
      </c>
      <c r="B3" s="41" t="s">
        <v>186</v>
      </c>
      <c r="C3" s="45" t="str">
        <f t="shared" ref="C3:C6" si="1">CONCATENATE("INSERT INTO ",$A$1," (",$A$2,",",$B$2,")"," VALUES (",A3,",""",B3,""");")</f>
        <v>INSERT INTO CDPCS_State (idState,StateName) VALUES (1,"Encendido");</v>
      </c>
    </row>
    <row r="4">
      <c r="A4" s="41">
        <v>2.0</v>
      </c>
      <c r="B4" s="41" t="s">
        <v>187</v>
      </c>
      <c r="C4" s="45" t="str">
        <f t="shared" si="1"/>
        <v>INSERT INTO CDPCS_State (idState,StateName) VALUES (2,"Apagado");</v>
      </c>
    </row>
    <row r="5">
      <c r="A5" s="41">
        <v>3.0</v>
      </c>
      <c r="B5" s="41" t="s">
        <v>188</v>
      </c>
      <c r="C5" s="45" t="str">
        <f t="shared" si="1"/>
        <v>INSERT INTO CDPCS_State (idState,StateName) VALUES (3,"Suspension");</v>
      </c>
    </row>
    <row r="6">
      <c r="A6" s="41">
        <v>4.0</v>
      </c>
      <c r="B6" s="41" t="s">
        <v>189</v>
      </c>
      <c r="C6" s="45" t="str">
        <f t="shared" si="1"/>
        <v>INSERT INTO CDPCS_State (idState,StateName) VALUES (4,"Mantenimiento");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1.71"/>
    <col customWidth="1" min="3" max="3" width="98.29"/>
  </cols>
  <sheetData>
    <row r="1">
      <c r="A1" s="52" t="str">
        <f>GLOSSARY!A10</f>
        <v>CDPCS_SoftwareType</v>
      </c>
    </row>
    <row r="2">
      <c r="A2" s="54" t="str">
        <f>GLOSSARY!C10</f>
        <v>idSoftwareType</v>
      </c>
      <c r="B2" s="45" t="str">
        <f>GLOSSARY!E10</f>
        <v>SoftwareTypeName</v>
      </c>
      <c r="C2" s="53" t="s">
        <v>185</v>
      </c>
    </row>
    <row r="3">
      <c r="A3" s="41">
        <v>1.0</v>
      </c>
      <c r="B3" s="41" t="s">
        <v>190</v>
      </c>
      <c r="C3" s="45" t="str">
        <f t="shared" ref="C3:C5" si="1">CONCATENATE("INSERT INTO ",$A$1," (",$A$2,",",$B$2,")"," VALUES (",A3,",""",B3,""");")</f>
        <v>INSERT INTO CDPCS_SoftwareType (idSoftwareType,SoftwareTypeName) VALUES (1,"Base de Datos");</v>
      </c>
    </row>
    <row r="4">
      <c r="A4" s="41">
        <v>2.0</v>
      </c>
      <c r="B4" s="41" t="s">
        <v>191</v>
      </c>
      <c r="C4" s="45" t="str">
        <f t="shared" si="1"/>
        <v>INSERT INTO CDPCS_SoftwareType (idSoftwareType,SoftwareTypeName) VALUES (2,"MicroServicios");</v>
      </c>
    </row>
    <row r="5">
      <c r="A5" s="41">
        <v>3.0</v>
      </c>
      <c r="B5" s="41" t="s">
        <v>192</v>
      </c>
      <c r="C5" s="45" t="str">
        <f t="shared" si="1"/>
        <v>INSERT INTO CDPCS_SoftwareType (idSoftwareType,SoftwareTypeName) VALUES (3,"Servidor de aplicaciones");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Usuario</dc:creator>
</cp:coreProperties>
</file>